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7 сессия\37\5. фінанасові питання\2. внесення змін\"/>
    </mc:Choice>
  </mc:AlternateContent>
  <bookViews>
    <workbookView xWindow="0" yWindow="0" windowWidth="20490" windowHeight="7620" tabRatio="992"/>
  </bookViews>
  <sheets>
    <sheet name="5.01.2018  за 2017" sheetId="1" r:id="rId1"/>
  </sheets>
  <definedNames>
    <definedName name="_xlnm.Print_Titles" localSheetId="0">'5.01.2018  за 2017'!$5:$8</definedName>
    <definedName name="_xlnm.Print_Area" localSheetId="0">'5.01.2018  за 2017'!$A$1:$I$148</definedName>
  </definedNames>
  <calcPr calcId="162913" fullCalcOnLoad="1"/>
</workbook>
</file>

<file path=xl/calcChain.xml><?xml version="1.0" encoding="utf-8"?>
<calcChain xmlns="http://schemas.openxmlformats.org/spreadsheetml/2006/main">
  <c r="I11" i="1" l="1"/>
  <c r="I9" i="1" s="1"/>
  <c r="I13" i="1"/>
  <c r="I18" i="1"/>
  <c r="I20" i="1"/>
  <c r="I28" i="1"/>
  <c r="I26" i="1" s="1"/>
  <c r="I25" i="1" s="1"/>
  <c r="I30" i="1"/>
  <c r="I32" i="1"/>
  <c r="I34" i="1"/>
  <c r="I43" i="1"/>
  <c r="I41" i="1" s="1"/>
  <c r="I40" i="1" s="1"/>
  <c r="I46" i="1"/>
  <c r="I49" i="1"/>
  <c r="I50" i="1"/>
  <c r="I52" i="1"/>
  <c r="I53" i="1"/>
  <c r="I60" i="1"/>
  <c r="I61" i="1"/>
  <c r="I63" i="1"/>
  <c r="I71" i="1"/>
  <c r="I70" i="1" s="1"/>
  <c r="I73" i="1"/>
  <c r="I76" i="1"/>
  <c r="I77" i="1"/>
  <c r="I79" i="1"/>
  <c r="I80" i="1"/>
  <c r="F83" i="1"/>
  <c r="G83" i="1" s="1"/>
  <c r="H83" i="1"/>
  <c r="I96" i="1"/>
  <c r="I98" i="1"/>
  <c r="I84" i="1" s="1"/>
  <c r="I83" i="1" s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I142" i="1" l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<sst xmlns="http://schemas.openxmlformats.org/spreadsheetml/2006/main" count="538" uniqueCount="278">
  <si>
    <t xml:space="preserve">Додаток  6                                                                   до рішення   37 сесії Мелітопольскої міської ради Запорізької області VII           скликання   від 07.02.2018  № 5/2 "Про_____________ бюджет на 20___рік"                               </t>
  </si>
  <si>
    <t>Перелік об"єктів,  видатки  на  які  у 2017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</si>
  <si>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</si>
  <si>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</si>
  <si>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</si>
  <si>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ТПКВКМБ/ТКВКБМС</t>
  </si>
  <si>
    <t>Код функціональної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</si>
  <si>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</si>
  <si>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</si>
  <si>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</si>
  <si>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</si>
  <si>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</si>
  <si>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</si>
  <si>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0300000</t>
  </si>
  <si>
    <t>Виконавчий комітет Мелітопольської міської ради Запорізької області</t>
  </si>
  <si>
    <t>0310000</t>
  </si>
  <si>
    <t>0310170</t>
  </si>
  <si>
    <t>0170</t>
  </si>
  <si>
    <t>0111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</si>
  <si>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</si>
  <si>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</si>
  <si>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0313200</t>
  </si>
  <si>
    <t>3200</t>
  </si>
  <si>
    <t>Соціальний захист ветеранів війни та праці</t>
  </si>
  <si>
    <t>0313202</t>
  </si>
  <si>
    <t>3202</t>
  </si>
  <si>
    <t>1030</t>
  </si>
  <si>
    <t>Фінансова підтримка громадських огрганізацій інвалідів та ветеранів</t>
  </si>
  <si>
    <t>0317450</t>
  </si>
  <si>
    <t>7450</t>
  </si>
  <si>
    <t>0411</t>
  </si>
  <si>
    <t>Сприяння розвитку малого та середнього підприємства</t>
  </si>
  <si>
    <t>0317470</t>
  </si>
  <si>
    <t>7470</t>
  </si>
  <si>
    <t>0490</t>
  </si>
  <si>
    <t>Внески до статутного капіталу суб"єктів господарювання</t>
  </si>
  <si>
    <t>0318600</t>
  </si>
  <si>
    <t>8600</t>
  </si>
  <si>
    <t>0133</t>
  </si>
  <si>
    <t>Інші видатки</t>
  </si>
  <si>
    <t>1000000</t>
  </si>
  <si>
    <t>Управління освіти Мелітопольської міської ради Запорізької області</t>
  </si>
  <si>
    <t>1010000</t>
  </si>
  <si>
    <t>1011010</t>
  </si>
  <si>
    <t>1010</t>
  </si>
  <si>
    <t>0910</t>
  </si>
  <si>
    <t>Дошкільна освіта</t>
  </si>
  <si>
    <t>1011020</t>
  </si>
  <si>
    <t>1020</t>
  </si>
  <si>
    <t>0921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</si>
  <si>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</si>
  <si>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490000(Е і Б)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</si>
  <si>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</si>
  <si>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</si>
  <si>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</si>
  <si>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</si>
  <si>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</si>
  <si>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</si>
  <si>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</si>
  <si>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</si>
  <si>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1100000</t>
  </si>
  <si>
    <t>Управління  молоді та спорту Мелітопольської міської ради Запорізької області</t>
  </si>
  <si>
    <t>1110000</t>
  </si>
  <si>
    <t>Управління молоді та спорту Мелітопольської міської ради Запорізької області</t>
  </si>
  <si>
    <t>1110180</t>
  </si>
  <si>
    <t>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</si>
  <si>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</si>
  <si>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1115030</t>
  </si>
  <si>
    <t>5030</t>
  </si>
  <si>
    <t>Фінансова підтримка фізкультурно-спортивного руху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</si>
  <si>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</si>
  <si>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</si>
  <si>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</si>
  <si>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</si>
  <si>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</si>
  <si>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</si>
  <si>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</si>
  <si>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</si>
  <si>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</si>
  <si>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комунальних спортивних споруд</t>
  </si>
  <si>
    <t>1400000</t>
  </si>
  <si>
    <t>Відділ охорони здоров"я Мелітопольської міської ради Запорізької області</t>
  </si>
  <si>
    <t>080000</t>
  </si>
  <si>
    <t>1410000</t>
  </si>
  <si>
    <t>1412010</t>
  </si>
  <si>
    <t>2010</t>
  </si>
  <si>
    <t>0731</t>
  </si>
  <si>
    <t>Багатопрофільна стаціонарна медична допомога населенню</t>
  </si>
  <si>
    <t>1412020</t>
  </si>
  <si>
    <t>2020</t>
  </si>
  <si>
    <t>Багатопрофільна медична допомога населенню, що надається територіальними медичними об"єднаннями</t>
  </si>
  <si>
    <t>1412050</t>
  </si>
  <si>
    <t>2050</t>
  </si>
  <si>
    <t>0733</t>
  </si>
  <si>
    <t>Лікарсько-акушерська допомога вагідним, породіллям та новонародженим</t>
  </si>
  <si>
    <t>1412140</t>
  </si>
  <si>
    <t>2140</t>
  </si>
  <si>
    <t>0722</t>
  </si>
  <si>
    <t>Надання стоматологічної допомоги населенню</t>
  </si>
  <si>
    <t>1412180</t>
  </si>
  <si>
    <t>2180</t>
  </si>
  <si>
    <t>0726</t>
  </si>
  <si>
    <t>Первинна медична допомога населенню</t>
  </si>
  <si>
    <t>1500000</t>
  </si>
  <si>
    <t>Управління  соціального захисту населення Мелітопольської міської ради Запорізької області</t>
  </si>
  <si>
    <t>1510000</t>
  </si>
  <si>
    <t>1510180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</si>
  <si>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</si>
  <si>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</si>
  <si>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</si>
  <si>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</si>
  <si>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</si>
  <si>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</si>
  <si>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</si>
  <si>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</si>
  <si>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</si>
  <si>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1513130</t>
  </si>
  <si>
    <t>3130</t>
  </si>
  <si>
    <t>Здійснення соціальної роботи з вразливими категоріями населення</t>
  </si>
  <si>
    <t>1513131</t>
  </si>
  <si>
    <t>3131</t>
  </si>
  <si>
    <t>1040</t>
  </si>
  <si>
    <t>Центри соціальних служб для сім"ї, дітей та молоді</t>
  </si>
  <si>
    <t>1513400</t>
  </si>
  <si>
    <t>3400</t>
  </si>
  <si>
    <t>Інші видатки на соціальний захист населення</t>
  </si>
  <si>
    <t>2000000</t>
  </si>
  <si>
    <t>Служба у справах дітей Мелітопольської міської ради Запорізької області</t>
  </si>
  <si>
    <t>2010000</t>
  </si>
  <si>
    <t>2010180</t>
  </si>
  <si>
    <t>2400000</t>
  </si>
  <si>
    <t>Відділ культури Мелітопольської міської ради Запорізької області</t>
  </si>
  <si>
    <t>2410000</t>
  </si>
  <si>
    <t>2410180</t>
  </si>
  <si>
    <t>2414060</t>
  </si>
  <si>
    <t>4060</t>
  </si>
  <si>
    <t>0824</t>
  </si>
  <si>
    <t>Бібліотеки</t>
  </si>
  <si>
    <t>2414070</t>
  </si>
  <si>
    <t>4070</t>
  </si>
  <si>
    <t>Музеї і виставки</t>
  </si>
  <si>
    <t>2414090</t>
  </si>
  <si>
    <t>4090</t>
  </si>
  <si>
    <t>0828</t>
  </si>
  <si>
    <t>Палаци і будинки культури, клуби та інші заходи клубного типу</t>
  </si>
  <si>
    <t>2414100</t>
  </si>
  <si>
    <t>4100</t>
  </si>
  <si>
    <t>Школи естетичного виховання дітей</t>
  </si>
  <si>
    <t>2414200</t>
  </si>
  <si>
    <t>4200</t>
  </si>
  <si>
    <t>0829</t>
  </si>
  <si>
    <t>Інші культурно-освітні заклади та заходи</t>
  </si>
  <si>
    <t>4000000</t>
  </si>
  <si>
    <t>Управління житлово - комунального господарства Мелітопольської міської ради Запорізької області</t>
  </si>
  <si>
    <t>4010000</t>
  </si>
  <si>
    <t>4016010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</si>
  <si>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</si>
  <si>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</si>
  <si>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</si>
  <si>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4016020</t>
  </si>
  <si>
    <t>6020</t>
  </si>
  <si>
    <t>Капітальний ремонт об"єктів житлового господарства</t>
  </si>
  <si>
    <t>4016021</t>
  </si>
  <si>
    <t>6021</t>
  </si>
  <si>
    <t>Капітальний ремонт житлового фонду</t>
  </si>
  <si>
    <t>4016060</t>
  </si>
  <si>
    <t>6060</t>
  </si>
  <si>
    <t>0620</t>
  </si>
  <si>
    <t>Благоустрій міст, сіл, селищ</t>
  </si>
  <si>
    <t xml:space="preserve">Капітальні видатки </t>
  </si>
  <si>
    <t>4016650</t>
  </si>
  <si>
    <t>0456</t>
  </si>
  <si>
    <t>Утримання та розвиток інфраструктури доріг</t>
  </si>
  <si>
    <t>4017410</t>
  </si>
  <si>
    <t>0470</t>
  </si>
  <si>
    <t>Заходи з енергозбереження</t>
  </si>
  <si>
    <t>4017470</t>
  </si>
  <si>
    <t>4018600</t>
  </si>
  <si>
    <t>4500000</t>
  </si>
  <si>
    <t>Управління комунальною власністю Мелітопольської міської ради Запорізької області</t>
  </si>
  <si>
    <t>4510000</t>
  </si>
  <si>
    <t>4510180</t>
  </si>
  <si>
    <t>4516320</t>
  </si>
  <si>
    <t>6320</t>
  </si>
  <si>
    <t>Надання допомоги у вирішенні житлових питань</t>
  </si>
  <si>
    <t>4516324</t>
  </si>
  <si>
    <t>6324</t>
  </si>
  <si>
    <t>1060</t>
  </si>
  <si>
    <t>Будівництво та придбання житла для окремих категорій населення</t>
  </si>
  <si>
    <t>4517310</t>
  </si>
  <si>
    <t>0421</t>
  </si>
  <si>
    <t>Проведення заходів із землеустрою</t>
  </si>
  <si>
    <t>7500000</t>
  </si>
  <si>
    <t xml:space="preserve">Фінансове управління Мелітопольської міської ради Запорізької області </t>
  </si>
  <si>
    <t>7510000</t>
  </si>
  <si>
    <t>7510180</t>
  </si>
  <si>
    <t>7600000</t>
  </si>
  <si>
    <t>7610000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</si>
  <si>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</si>
  <si>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</si>
  <si>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</si>
  <si>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</si>
  <si>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>8800</t>
  </si>
  <si>
    <t>Інші субвенції</t>
  </si>
  <si>
    <t>4700000</t>
  </si>
  <si>
    <t xml:space="preserve">Відділ капітального будівництва Мелітопольської міської ради Запорізької області </t>
  </si>
  <si>
    <t>4710000</t>
  </si>
  <si>
    <t>4710180</t>
  </si>
  <si>
    <t>4711010</t>
  </si>
  <si>
    <t>ЕіБ</t>
  </si>
  <si>
    <t>4711020</t>
  </si>
  <si>
    <t>4711090</t>
  </si>
  <si>
    <t>4711170</t>
  </si>
  <si>
    <t>4712010</t>
  </si>
  <si>
    <t>4712020</t>
  </si>
  <si>
    <t>4712180</t>
  </si>
  <si>
    <t>4714070</t>
  </si>
  <si>
    <t>4714090</t>
  </si>
  <si>
    <t>4714100</t>
  </si>
  <si>
    <t>4715040</t>
  </si>
  <si>
    <t>4715041</t>
  </si>
  <si>
    <t>4716050</t>
  </si>
  <si>
    <t>6050</t>
  </si>
  <si>
    <t>Фінансова підтримка об"єктів комунального господарства</t>
  </si>
  <si>
    <t>4716051</t>
  </si>
  <si>
    <t>6051</t>
  </si>
  <si>
    <t>Забезпечення фукціонування теплових мереж</t>
  </si>
  <si>
    <t>4716060</t>
  </si>
  <si>
    <t>Будівництво та реконструкція скверів</t>
  </si>
  <si>
    <t>4716310</t>
  </si>
  <si>
    <t>Реалізація заходів щодо інвестиційного розвитку території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</si>
  <si>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</si>
  <si>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</si>
  <si>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</si>
  <si>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</si>
  <si>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Реконструкція нежитлових приміщень вул. Інтеркультурна, 394 м. Мелітополь</t>
  </si>
  <si>
    <t>Реконструкція нежитлових приміщень вул. Олеся Гончара, 79 м. Мелітополь</t>
  </si>
  <si>
    <t>Будівництво огорожі парку- пам"ятки садово-паркового мистецтва загальнодержавного значення "Парк ім. Горького"</t>
  </si>
  <si>
    <t>Реконструкція будівлі під котельню, вул. Мелітопольських дивізій, 126/1 м. Мелітополь Запорізької  області</t>
  </si>
  <si>
    <t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</t>
  </si>
  <si>
    <t>Реконструкція каналізаційного колектору по просп. Богдана  Хмельницького від вул. Івана Богуна до вул. Монастирській у м. Мелітополі Запорізької області</t>
  </si>
  <si>
    <t>Реконструкція каналізаційного колектору по вул.Героїв України від "Братського кладовища" до просп. Богдана Хмельницького  у м. Мелітополі Запорізької області</t>
  </si>
  <si>
    <t>Реконструкція каналізаційного колектору по вул.Казарцева від бульв. 30-річчя Перемоги до вул. Гризодубової  у м. Мелітополі Запорізької області</t>
  </si>
  <si>
    <t>Реконструкція каналізаційного колектору по вул.Героїв України від вул. Іллі Стамболі до вул. Олександра Невського  у м. Мелітополі Запорізької області</t>
  </si>
  <si>
    <t>Реконструкція каналізаційного колектору по вул. Гетьманський (Леніна) м. Мелітополь Запорізької області</t>
  </si>
  <si>
    <t>Реконструкція котельні, по вул. Дружби, 187/1 м. Мелітополь з переводом на альтернативне паливо</t>
  </si>
  <si>
    <t>Реконструкція ДНЗ № 34 по вул. Бєляєва, 16, м. Мелітополь</t>
  </si>
  <si>
    <t xml:space="preserve">Реконструкція системи теплопостачання ЗОШ №13 вул. 40-річчя Жовтня, 84 м. Мелітополь з встановленням блочно-модульної котельні на твердому паливі </t>
  </si>
  <si>
    <t>Ліквідація підтоплення північної частини м. Мелітополь Запорізької області</t>
  </si>
  <si>
    <t>Реконструкція ТП - 263, вул. Харьківська,140 м.Мелітополь</t>
  </si>
  <si>
    <t>Реконструкція ТП - 17, вул.Гвардійська,33 м.Мелітополь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</si>
  <si>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</si>
  <si>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</si>
  <si>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</si>
  <si>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</si>
  <si>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>Реконструкція каналізаційного колектору по вул. Героїв Сталінграду від житлового будинку № 7 по вул. Героїв Сталінграду до пр. 50-річчя Перемоги у м. Мелітополі Запорізької області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</si>
  <si>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Університетській до вул. Інтеркультурна) м. Мелітополь Запорізької області  </t>
  </si>
  <si>
    <t xml:space="preserve">Реконструкція водогону і системи поливу об'єкта природно-заповідного фонду України парку-пам'ятки садово-паркового мистецтва загальнодержавного значення "Парк ім. Горького" </t>
  </si>
  <si>
    <t>Житловий будинок по вул. Свердлова, 39 м. Мелітополь - реконструкція систем автоматичної пожежної сигналізації та димовидалення</t>
  </si>
  <si>
    <t>Житловий будинок по вул. Свердлова, 43 м. Мелітополь - реконструкція систем автоматичної пожежної сигналізації та димовидалення</t>
  </si>
  <si>
    <t>Житловий будинок по вул.Дружби, 226 м. Мелітополь - реконструкція систем автоматичної пожежної сигналізації та димовидалення</t>
  </si>
  <si>
    <t>Будівництво водно-спортивного комплексу (плавального басейну) по вул. Ярослава Мудрого, 13 м. Мелітополь Запорізької області</t>
  </si>
  <si>
    <t>Реконструкція каналізаційного колектору по вул. Олександра Невського від вул. Покровської до вул.Університетської  м. Мелітополі Запорізької області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</si>
  <si>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</si>
  <si>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</si>
  <si>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Реконструкція каналізаційного колектору по пров. Гризодубової від вул. Ломоносова до вул. Осипенко у м. Мелітополі Запорізької області</t>
  </si>
  <si>
    <t>Реконструкція футбольного поля загальноосвітньої школи I-III ступеня № 11 Мелітопольської міської ради Запорізької області , вул. Петра Дорошенка, 38, м. Мелітополь</t>
  </si>
  <si>
    <t>Реконструкція футбольного поля загальноосвітньої школи I-III ступеня № 8 Мелітопольської міської ради Запорізької області , вул. Михайла Оратовського,147, м. Мелітополь</t>
  </si>
  <si>
    <t>Реконструкція футбольного поля загальноосвітньої школи I-III ступеня № 7 Мелітопольської міської ради Запорізької області , вул. Інтеркультурна, 400-а,  м. Мелітополь</t>
  </si>
  <si>
    <t>Реконструкція футбольного поля загальноосвітньої школи I-III ступеня № 4 Мелітопольської міської ради Запорізької області , вул. Пушкіна, 77,  м. Мелітополь</t>
  </si>
  <si>
    <t>4716650</t>
  </si>
  <si>
    <t>Реконструкція дорожнього покриття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</si>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</sst>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yr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57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  <charset val="204"/>
    </font>
    <font>
      <sz val="10"/>
      <color indexed="17"/>
      <name val="Arial Cyr"/>
      <family val="2"/>
      <charset val="204"/>
    </font>
    <font>
      <sz val="12"/>
      <name val="Times New Roman"/>
      <family val="1"/>
    </font>
    <font>
      <sz val="10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wrapText="1"/>
    </xf>
    <xf numFmtId="49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right" wrapText="1"/>
    </xf>
    <xf numFmtId="164" fontId="14" fillId="0" borderId="0" xfId="0" applyNumberFormat="1" applyFont="1" applyBorder="1"/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left" wrapText="1"/>
    </xf>
    <xf numFmtId="2" fontId="15" fillId="0" borderId="5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wrapText="1"/>
    </xf>
    <xf numFmtId="164" fontId="0" fillId="0" borderId="0" xfId="0" applyNumberFormat="1" applyBorder="1"/>
    <xf numFmtId="164" fontId="19" fillId="0" borderId="0" xfId="0" applyNumberFormat="1" applyFont="1" applyBorder="1"/>
    <xf numFmtId="0" fontId="11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11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wrapText="1"/>
    </xf>
    <xf numFmtId="164" fontId="12" fillId="0" borderId="4" xfId="0" applyNumberFormat="1" applyFont="1" applyBorder="1" applyAlignment="1">
      <alignment wrapText="1"/>
    </xf>
    <xf numFmtId="164" fontId="10" fillId="0" borderId="4" xfId="0" applyNumberFormat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164" fontId="8" fillId="0" borderId="6" xfId="0" applyNumberFormat="1" applyFont="1" applyBorder="1" applyAlignment="1">
      <alignment wrapText="1"/>
    </xf>
    <xf numFmtId="164" fontId="12" fillId="0" borderId="6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horizontal="left" wrapText="1"/>
    </xf>
    <xf numFmtId="164" fontId="20" fillId="0" borderId="1" xfId="0" applyNumberFormat="1" applyFont="1" applyBorder="1" applyAlignment="1">
      <alignment horizontal="right" wrapText="1"/>
    </xf>
    <xf numFmtId="0" fontId="19" fillId="0" borderId="0" xfId="0" applyFont="1"/>
    <xf numFmtId="164" fontId="21" fillId="0" borderId="0" xfId="0" applyNumberFormat="1" applyFont="1" applyBorder="1"/>
    <xf numFmtId="0" fontId="21" fillId="0" borderId="0" xfId="0" applyFont="1"/>
    <xf numFmtId="0" fontId="10" fillId="0" borderId="1" xfId="0" applyFont="1" applyBorder="1" applyAlignment="1">
      <alignment wrapText="1"/>
    </xf>
    <xf numFmtId="0" fontId="0" fillId="0" borderId="7" xfId="0" applyBorder="1"/>
    <xf numFmtId="164" fontId="12" fillId="0" borderId="4" xfId="0" applyNumberFormat="1" applyFont="1" applyBorder="1" applyAlignment="1">
      <alignment horizontal="right" wrapText="1"/>
    </xf>
    <xf numFmtId="2" fontId="1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wrapText="1"/>
    </xf>
    <xf numFmtId="164" fontId="21" fillId="0" borderId="0" xfId="0" applyNumberFormat="1" applyFont="1"/>
    <xf numFmtId="0" fontId="8" fillId="0" borderId="1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164" fontId="0" fillId="0" borderId="0" xfId="0" applyNumberFormat="1"/>
    <xf numFmtId="2" fontId="13" fillId="0" borderId="3" xfId="0" applyNumberFormat="1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2" fontId="15" fillId="0" borderId="3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/>
    <xf numFmtId="2" fontId="10" fillId="0" borderId="1" xfId="0" applyNumberFormat="1" applyFont="1" applyBorder="1" applyAlignment="1">
      <alignment horizontal="left" wrapText="1"/>
    </xf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49" fontId="17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2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/>
    <xf numFmtId="0" fontId="10" fillId="0" borderId="0" xfId="0" applyFont="1"/>
    <xf numFmtId="0" fontId="22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4"/>
  <sheetViews>
    <sheetView tabSelected="1" workbookViewId="0">
      <pane xSplit="4" ySplit="8" topLeftCell="G130" activePane="bottomRight" state="frozen"/>
      <selection pane="topRight" activeCell="G1" sqref="G1"/>
      <selection pane="bottomLeft" activeCell="A130" sqref="A130"/>
      <selection pane="bottomRight" activeCell="G1" sqref="G1"/>
    </sheetView>
  </sheetViews>
  <sheetFormatPr defaultRowHeight="12.75" x14ac:dyDescent="0.2"/>
  <cols>
    <col min="1" max="1" width="11.42578125" customWidth="1"/>
    <col min="2" max="2" width="13.42578125" customWidth="1"/>
    <col min="3" max="3" width="13.85546875" customWidth="1"/>
    <col min="4" max="4" width="44.85546875" customWidth="1"/>
    <col min="5" max="5" width="87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4.85546875" customWidth="1"/>
    <col min="13" max="13" width="10.5703125" customWidth="1"/>
  </cols>
  <sheetData>
    <row r="1" spans="1:10" ht="78.75" customHeight="1" x14ac:dyDescent="0.25">
      <c r="B1" s="1"/>
      <c r="C1" s="1"/>
      <c r="D1" s="1"/>
      <c r="E1" s="1"/>
      <c r="F1" s="1"/>
      <c r="G1" s="123" t="s">
        <v>0</v>
      </c>
      <c r="H1" s="123"/>
      <c r="I1" s="123"/>
      <c r="J1" s="2"/>
    </row>
    <row r="2" spans="1:10" ht="18.75" customHeight="1" x14ac:dyDescent="0.3">
      <c r="B2" s="124" t="s">
        <v>1</v>
      </c>
      <c r="C2" s="124"/>
      <c r="D2" s="124"/>
      <c r="E2" s="124"/>
      <c r="F2" s="124"/>
      <c r="G2" s="124"/>
      <c r="H2" s="124"/>
      <c r="I2" s="124"/>
    </row>
    <row r="3" spans="1:10" ht="18.75" x14ac:dyDescent="0.3">
      <c r="B3" s="125" t="s">
        <v>2</v>
      </c>
      <c r="C3" s="125"/>
      <c r="D3" s="125"/>
      <c r="E3" s="125"/>
      <c r="F3" s="125"/>
      <c r="G3" s="125"/>
      <c r="H3" s="125"/>
      <c r="I3" s="125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126" t="s">
        <v>4</v>
      </c>
      <c r="B5" s="127" t="s">
        <v>5</v>
      </c>
      <c r="C5" s="127" t="s">
        <v>6</v>
      </c>
      <c r="D5" s="127" t="s">
        <v>7</v>
      </c>
      <c r="E5" s="128" t="s">
        <v>8</v>
      </c>
      <c r="F5" s="128" t="s">
        <v>9</v>
      </c>
      <c r="G5" s="128" t="s">
        <v>10</v>
      </c>
      <c r="H5" s="128" t="s">
        <v>11</v>
      </c>
      <c r="I5" s="128" t="s">
        <v>12</v>
      </c>
      <c r="J5" s="5"/>
    </row>
    <row r="6" spans="1:10" ht="22.5" customHeight="1" x14ac:dyDescent="0.2">
      <c r="A6" s="126"/>
      <c r="B6" s="127"/>
      <c r="C6" s="127"/>
      <c r="D6" s="127"/>
      <c r="E6" s="128"/>
      <c r="F6" s="128"/>
      <c r="G6" s="128"/>
      <c r="H6" s="128"/>
      <c r="I6" s="128"/>
      <c r="J6" s="5"/>
    </row>
    <row r="7" spans="1:10" ht="48.75" customHeight="1" x14ac:dyDescent="0.2">
      <c r="A7" s="126"/>
      <c r="B7" s="127"/>
      <c r="C7" s="127"/>
      <c r="D7" s="127"/>
      <c r="E7" s="128"/>
      <c r="F7" s="128"/>
      <c r="G7" s="128"/>
      <c r="H7" s="128"/>
      <c r="I7" s="128"/>
      <c r="J7" s="5"/>
    </row>
    <row r="8" spans="1:10" ht="15.75" customHeight="1" x14ac:dyDescent="0.2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5"/>
    </row>
    <row r="9" spans="1:10" ht="28.5" customHeight="1" x14ac:dyDescent="0.2">
      <c r="A9" s="129" t="s">
        <v>13</v>
      </c>
      <c r="B9" s="130"/>
      <c r="C9" s="130"/>
      <c r="D9" s="131" t="s">
        <v>14</v>
      </c>
      <c r="E9" s="132"/>
      <c r="F9" s="133"/>
      <c r="G9" s="133"/>
      <c r="H9" s="133"/>
      <c r="I9" s="134">
        <f>I11</f>
        <v>3291700</v>
      </c>
      <c r="J9" s="5"/>
    </row>
    <row r="10" spans="1:10" ht="3" customHeight="1" x14ac:dyDescent="0.2">
      <c r="A10" s="129"/>
      <c r="B10" s="130"/>
      <c r="C10" s="130"/>
      <c r="D10" s="131"/>
      <c r="E10" s="132"/>
      <c r="F10" s="133"/>
      <c r="G10" s="133"/>
      <c r="H10" s="133"/>
      <c r="I10" s="134"/>
      <c r="J10" s="5"/>
    </row>
    <row r="11" spans="1:10" ht="33.75" customHeight="1" x14ac:dyDescent="0.25">
      <c r="A11" s="13" t="s">
        <v>15</v>
      </c>
      <c r="B11" s="8"/>
      <c r="C11" s="14"/>
      <c r="D11" s="15" t="s">
        <v>14</v>
      </c>
      <c r="E11" s="10"/>
      <c r="F11" s="11"/>
      <c r="G11" s="11"/>
      <c r="H11" s="11"/>
      <c r="I11" s="16">
        <f>SUM(I12+I13+I15+I16+I17)</f>
        <v>3291700</v>
      </c>
      <c r="J11" s="17"/>
    </row>
    <row r="12" spans="1:10" ht="94.5" x14ac:dyDescent="0.25">
      <c r="A12" s="18" t="s">
        <v>16</v>
      </c>
      <c r="B12" s="19" t="s">
        <v>17</v>
      </c>
      <c r="C12" s="19" t="s">
        <v>18</v>
      </c>
      <c r="D12" s="20" t="s">
        <v>19</v>
      </c>
      <c r="E12" s="10" t="s">
        <v>20</v>
      </c>
      <c r="F12" s="11"/>
      <c r="G12" s="11"/>
      <c r="H12" s="11"/>
      <c r="I12" s="21">
        <v>3095600</v>
      </c>
      <c r="J12" s="5"/>
    </row>
    <row r="13" spans="1:10" ht="27.75" customHeight="1" x14ac:dyDescent="0.25">
      <c r="A13" s="13" t="s">
        <v>21</v>
      </c>
      <c r="B13" s="22" t="s">
        <v>22</v>
      </c>
      <c r="C13" s="23"/>
      <c r="D13" s="24" t="s">
        <v>23</v>
      </c>
      <c r="E13" s="25"/>
      <c r="F13" s="26"/>
      <c r="G13" s="26"/>
      <c r="H13" s="26"/>
      <c r="I13" s="16">
        <f>I14</f>
        <v>10000</v>
      </c>
      <c r="J13" s="5"/>
    </row>
    <row r="14" spans="1:10" ht="31.5" x14ac:dyDescent="0.25">
      <c r="A14" s="18" t="s">
        <v>24</v>
      </c>
      <c r="B14" s="19" t="s">
        <v>25</v>
      </c>
      <c r="C14" s="27" t="s">
        <v>26</v>
      </c>
      <c r="D14" s="28" t="s">
        <v>27</v>
      </c>
      <c r="E14" s="10" t="s">
        <v>20</v>
      </c>
      <c r="F14" s="11"/>
      <c r="G14" s="11"/>
      <c r="H14" s="11"/>
      <c r="I14" s="21">
        <v>10000</v>
      </c>
      <c r="J14" s="5"/>
    </row>
    <row r="15" spans="1:10" ht="31.5" x14ac:dyDescent="0.25">
      <c r="A15" s="18" t="s">
        <v>28</v>
      </c>
      <c r="B15" s="19" t="s">
        <v>29</v>
      </c>
      <c r="C15" s="27" t="s">
        <v>30</v>
      </c>
      <c r="D15" s="28" t="s">
        <v>31</v>
      </c>
      <c r="E15" s="10" t="s">
        <v>20</v>
      </c>
      <c r="F15" s="11"/>
      <c r="G15" s="11"/>
      <c r="H15" s="11"/>
      <c r="I15" s="21">
        <v>20000</v>
      </c>
      <c r="J15" s="5"/>
    </row>
    <row r="16" spans="1:10" ht="31.5" x14ac:dyDescent="0.25">
      <c r="A16" s="18" t="s">
        <v>32</v>
      </c>
      <c r="B16" s="29" t="s">
        <v>33</v>
      </c>
      <c r="C16" s="30" t="s">
        <v>34</v>
      </c>
      <c r="D16" s="31" t="s">
        <v>35</v>
      </c>
      <c r="E16" s="10" t="s">
        <v>20</v>
      </c>
      <c r="F16" s="11"/>
      <c r="G16" s="11"/>
      <c r="H16" s="11"/>
      <c r="I16" s="21">
        <v>150000</v>
      </c>
      <c r="J16" s="5"/>
    </row>
    <row r="17" spans="1:10" ht="15.75" x14ac:dyDescent="0.25">
      <c r="A17" s="18" t="s">
        <v>36</v>
      </c>
      <c r="B17" s="29" t="s">
        <v>37</v>
      </c>
      <c r="C17" s="30" t="s">
        <v>38</v>
      </c>
      <c r="D17" s="32" t="s">
        <v>39</v>
      </c>
      <c r="E17" s="10" t="s">
        <v>20</v>
      </c>
      <c r="F17" s="11"/>
      <c r="G17" s="11"/>
      <c r="H17" s="11"/>
      <c r="I17" s="21">
        <v>16100</v>
      </c>
      <c r="J17" s="5"/>
    </row>
    <row r="18" spans="1:10" ht="34.5" customHeight="1" x14ac:dyDescent="0.25">
      <c r="A18" s="7" t="s">
        <v>40</v>
      </c>
      <c r="B18" s="130"/>
      <c r="C18" s="33"/>
      <c r="D18" s="34" t="s">
        <v>41</v>
      </c>
      <c r="E18" s="135"/>
      <c r="F18" s="133"/>
      <c r="G18" s="133"/>
      <c r="H18" s="133"/>
      <c r="I18" s="134">
        <f>SUM(I21:I24)</f>
        <v>6803448</v>
      </c>
      <c r="J18" s="136"/>
    </row>
    <row r="19" spans="1:10" ht="12.75" hidden="1" customHeight="1" x14ac:dyDescent="0.25">
      <c r="A19" s="36"/>
      <c r="B19" s="130"/>
      <c r="C19" s="37"/>
      <c r="D19" s="38"/>
      <c r="E19" s="135"/>
      <c r="F19" s="133"/>
      <c r="G19" s="133"/>
      <c r="H19" s="133"/>
      <c r="I19" s="134"/>
      <c r="J19" s="136"/>
    </row>
    <row r="20" spans="1:10" ht="31.5" customHeight="1" x14ac:dyDescent="0.25">
      <c r="A20" s="39" t="s">
        <v>42</v>
      </c>
      <c r="B20" s="8"/>
      <c r="C20" s="8"/>
      <c r="D20" s="40" t="s">
        <v>41</v>
      </c>
      <c r="E20" s="35"/>
      <c r="F20" s="11"/>
      <c r="G20" s="11"/>
      <c r="H20" s="11"/>
      <c r="I20" s="21">
        <f>SUM(I21:I24)</f>
        <v>6803448</v>
      </c>
      <c r="J20" s="5"/>
    </row>
    <row r="21" spans="1:10" ht="15.75" x14ac:dyDescent="0.25">
      <c r="A21" s="36" t="s">
        <v>43</v>
      </c>
      <c r="B21" s="19" t="s">
        <v>44</v>
      </c>
      <c r="C21" s="19" t="s">
        <v>45</v>
      </c>
      <c r="D21" s="20" t="s">
        <v>46</v>
      </c>
      <c r="E21" s="10" t="s">
        <v>20</v>
      </c>
      <c r="F21" s="11"/>
      <c r="G21" s="11"/>
      <c r="H21" s="11"/>
      <c r="I21" s="12">
        <v>647995</v>
      </c>
      <c r="J21" s="41"/>
    </row>
    <row r="22" spans="1:10" ht="83.25" customHeight="1" x14ac:dyDescent="0.25">
      <c r="A22" s="36" t="s">
        <v>47</v>
      </c>
      <c r="B22" s="19" t="s">
        <v>48</v>
      </c>
      <c r="C22" s="19" t="s">
        <v>49</v>
      </c>
      <c r="D22" s="20" t="s">
        <v>50</v>
      </c>
      <c r="E22" s="10" t="s">
        <v>20</v>
      </c>
      <c r="F22" s="11"/>
      <c r="G22" s="11"/>
      <c r="H22" s="11"/>
      <c r="I22" s="12">
        <v>5569473</v>
      </c>
      <c r="J22" s="42" t="s">
        <v>51</v>
      </c>
    </row>
    <row r="23" spans="1:10" ht="47.25" x14ac:dyDescent="0.25">
      <c r="A23" s="36" t="s">
        <v>52</v>
      </c>
      <c r="B23" s="19" t="s">
        <v>53</v>
      </c>
      <c r="C23" s="19" t="s">
        <v>54</v>
      </c>
      <c r="D23" s="20" t="s">
        <v>55</v>
      </c>
      <c r="E23" s="10" t="s">
        <v>20</v>
      </c>
      <c r="F23" s="43"/>
      <c r="G23" s="43"/>
      <c r="H23" s="43"/>
      <c r="I23" s="44">
        <v>234360</v>
      </c>
      <c r="J23" s="41"/>
    </row>
    <row r="24" spans="1:10" ht="47.25" x14ac:dyDescent="0.25">
      <c r="A24" s="36" t="s">
        <v>56</v>
      </c>
      <c r="B24" s="19" t="s">
        <v>57</v>
      </c>
      <c r="C24" s="19" t="s">
        <v>58</v>
      </c>
      <c r="D24" s="20" t="s">
        <v>59</v>
      </c>
      <c r="E24" s="10" t="s">
        <v>20</v>
      </c>
      <c r="F24" s="43"/>
      <c r="G24" s="43"/>
      <c r="H24" s="43"/>
      <c r="I24" s="44">
        <v>351620</v>
      </c>
      <c r="J24" s="42">
        <v>300000</v>
      </c>
    </row>
    <row r="25" spans="1:10" ht="47.25" x14ac:dyDescent="0.25">
      <c r="A25" s="7" t="s">
        <v>60</v>
      </c>
      <c r="B25" s="8"/>
      <c r="C25" s="8"/>
      <c r="D25" s="9" t="s">
        <v>61</v>
      </c>
      <c r="E25" s="45"/>
      <c r="F25" s="46"/>
      <c r="G25" s="46"/>
      <c r="H25" s="46"/>
      <c r="I25" s="47">
        <f>SUM(I26)</f>
        <v>1500080</v>
      </c>
      <c r="J25" s="5"/>
    </row>
    <row r="26" spans="1:10" ht="47.25" x14ac:dyDescent="0.25">
      <c r="A26" s="39" t="s">
        <v>62</v>
      </c>
      <c r="B26" s="8"/>
      <c r="C26" s="8"/>
      <c r="D26" s="40" t="s">
        <v>63</v>
      </c>
      <c r="E26" s="45"/>
      <c r="F26" s="46"/>
      <c r="G26" s="46"/>
      <c r="H26" s="46"/>
      <c r="I26" s="48">
        <f>SUM(I27+I30+I28)</f>
        <v>1500080</v>
      </c>
      <c r="J26" s="5"/>
    </row>
    <row r="27" spans="1:10" ht="63" x14ac:dyDescent="0.25">
      <c r="A27" s="39" t="s">
        <v>64</v>
      </c>
      <c r="B27" s="19" t="s">
        <v>65</v>
      </c>
      <c r="C27" s="19" t="s">
        <v>18</v>
      </c>
      <c r="D27" s="20" t="s">
        <v>66</v>
      </c>
      <c r="E27" s="10" t="s">
        <v>20</v>
      </c>
      <c r="F27" s="46"/>
      <c r="G27" s="46"/>
      <c r="H27" s="46"/>
      <c r="I27" s="49">
        <v>15000</v>
      </c>
      <c r="J27" s="5"/>
    </row>
    <row r="28" spans="1:10" ht="31.5" x14ac:dyDescent="0.25">
      <c r="A28" s="39" t="s">
        <v>67</v>
      </c>
      <c r="B28" s="22" t="s">
        <v>68</v>
      </c>
      <c r="C28" s="8"/>
      <c r="D28" s="40" t="s">
        <v>69</v>
      </c>
      <c r="E28" s="45"/>
      <c r="F28" s="46"/>
      <c r="G28" s="46"/>
      <c r="H28" s="46"/>
      <c r="I28" s="48">
        <f>I29</f>
        <v>1450080</v>
      </c>
      <c r="J28" s="5"/>
    </row>
    <row r="29" spans="1:10" ht="51.75" customHeight="1" x14ac:dyDescent="0.25">
      <c r="A29" s="36" t="s">
        <v>70</v>
      </c>
      <c r="B29" s="19" t="s">
        <v>71</v>
      </c>
      <c r="C29" s="19" t="s">
        <v>72</v>
      </c>
      <c r="D29" s="20" t="s">
        <v>73</v>
      </c>
      <c r="E29" s="10" t="s">
        <v>20</v>
      </c>
      <c r="F29" s="50"/>
      <c r="G29" s="50"/>
      <c r="H29" s="50"/>
      <c r="I29" s="51">
        <v>1450080</v>
      </c>
      <c r="J29" s="5"/>
    </row>
    <row r="30" spans="1:10" ht="31.5" x14ac:dyDescent="0.25">
      <c r="A30" s="39" t="s">
        <v>74</v>
      </c>
      <c r="B30" s="52" t="s">
        <v>75</v>
      </c>
      <c r="C30" s="52"/>
      <c r="D30" s="15" t="s">
        <v>76</v>
      </c>
      <c r="E30" s="53"/>
      <c r="F30" s="54"/>
      <c r="G30" s="54"/>
      <c r="H30" s="54"/>
      <c r="I30" s="55">
        <f>SUM(I31)</f>
        <v>35000</v>
      </c>
      <c r="J30" s="5"/>
    </row>
    <row r="31" spans="1:10" ht="23.25" customHeight="1" x14ac:dyDescent="0.25">
      <c r="A31" s="36" t="s">
        <v>77</v>
      </c>
      <c r="B31" s="56" t="s">
        <v>78</v>
      </c>
      <c r="C31" s="56" t="s">
        <v>72</v>
      </c>
      <c r="D31" s="57" t="s">
        <v>79</v>
      </c>
      <c r="E31" s="10" t="s">
        <v>20</v>
      </c>
      <c r="F31" s="58"/>
      <c r="G31" s="58"/>
      <c r="H31" s="58"/>
      <c r="I31" s="59">
        <v>35000</v>
      </c>
      <c r="J31" s="5"/>
    </row>
    <row r="32" spans="1:10" ht="47.25" x14ac:dyDescent="0.25">
      <c r="A32" s="7" t="s">
        <v>80</v>
      </c>
      <c r="B32" s="37"/>
      <c r="C32" s="37"/>
      <c r="D32" s="38" t="s">
        <v>81</v>
      </c>
      <c r="E32" s="60"/>
      <c r="F32" s="58"/>
      <c r="G32" s="58"/>
      <c r="H32" s="58"/>
      <c r="I32" s="61">
        <f>SUM(I35+I36+I37+I38+I39)</f>
        <v>20273900</v>
      </c>
      <c r="J32" s="5"/>
    </row>
    <row r="33" spans="1:256" ht="17.25" hidden="1" customHeight="1" x14ac:dyDescent="0.25">
      <c r="A33" s="36"/>
      <c r="B33" s="56" t="s">
        <v>82</v>
      </c>
      <c r="C33" s="62"/>
      <c r="D33" s="38" t="s">
        <v>81</v>
      </c>
      <c r="E33" s="63"/>
      <c r="F33" s="64"/>
      <c r="G33" s="64"/>
      <c r="H33" s="64"/>
      <c r="I33" s="65"/>
      <c r="J33" s="5"/>
    </row>
    <row r="34" spans="1:256" ht="31.5" x14ac:dyDescent="0.25">
      <c r="A34" s="39" t="s">
        <v>83</v>
      </c>
      <c r="B34" s="56"/>
      <c r="C34" s="62"/>
      <c r="D34" s="15" t="s">
        <v>81</v>
      </c>
      <c r="E34" s="63"/>
      <c r="F34" s="64"/>
      <c r="G34" s="64"/>
      <c r="H34" s="64"/>
      <c r="I34" s="66">
        <f>I35+I36+I37+I38+I39</f>
        <v>20273900</v>
      </c>
      <c r="J34" s="5"/>
    </row>
    <row r="35" spans="1:256" ht="31.5" x14ac:dyDescent="0.25">
      <c r="A35" s="36" t="s">
        <v>84</v>
      </c>
      <c r="B35" s="19" t="s">
        <v>85</v>
      </c>
      <c r="C35" s="19" t="s">
        <v>86</v>
      </c>
      <c r="D35" s="67" t="s">
        <v>87</v>
      </c>
      <c r="E35" s="10" t="s">
        <v>20</v>
      </c>
      <c r="F35" s="11"/>
      <c r="G35" s="11"/>
      <c r="H35" s="11"/>
      <c r="I35" s="68">
        <v>4509500</v>
      </c>
      <c r="J35" s="42">
        <v>65000</v>
      </c>
    </row>
    <row r="36" spans="1:256" ht="50.25" customHeight="1" x14ac:dyDescent="0.25">
      <c r="A36" s="36" t="s">
        <v>88</v>
      </c>
      <c r="B36" s="19" t="s">
        <v>89</v>
      </c>
      <c r="C36" s="19" t="s">
        <v>86</v>
      </c>
      <c r="D36" s="67" t="s">
        <v>90</v>
      </c>
      <c r="E36" s="10" t="s">
        <v>20</v>
      </c>
      <c r="F36" s="11"/>
      <c r="G36" s="11"/>
      <c r="H36" s="11"/>
      <c r="I36" s="68">
        <v>4887622</v>
      </c>
      <c r="J36" s="42">
        <v>92800</v>
      </c>
      <c r="K36" s="69">
        <v>173802</v>
      </c>
      <c r="L36" s="69">
        <v>3000000</v>
      </c>
    </row>
    <row r="37" spans="1:256" ht="37.5" customHeight="1" x14ac:dyDescent="0.25">
      <c r="A37" s="36" t="s">
        <v>91</v>
      </c>
      <c r="B37" s="19" t="s">
        <v>92</v>
      </c>
      <c r="C37" s="19" t="s">
        <v>93</v>
      </c>
      <c r="D37" s="67" t="s">
        <v>94</v>
      </c>
      <c r="E37" s="10" t="s">
        <v>20</v>
      </c>
      <c r="F37" s="11"/>
      <c r="G37" s="11"/>
      <c r="H37" s="11"/>
      <c r="I37" s="68">
        <v>6819000</v>
      </c>
      <c r="J37" s="70">
        <v>-45000</v>
      </c>
      <c r="K37" s="71">
        <v>-92800</v>
      </c>
      <c r="L37" s="69">
        <v>2000000</v>
      </c>
    </row>
    <row r="38" spans="1:256" ht="32.25" customHeight="1" x14ac:dyDescent="0.25">
      <c r="A38" s="36" t="s">
        <v>95</v>
      </c>
      <c r="B38" s="19" t="s">
        <v>96</v>
      </c>
      <c r="C38" s="19" t="s">
        <v>97</v>
      </c>
      <c r="D38" s="67" t="s">
        <v>98</v>
      </c>
      <c r="E38" s="10" t="s">
        <v>20</v>
      </c>
      <c r="F38" s="11"/>
      <c r="G38" s="11"/>
      <c r="H38" s="11"/>
      <c r="I38" s="68">
        <v>697000</v>
      </c>
      <c r="J38" s="70"/>
    </row>
    <row r="39" spans="1:256" ht="21.75" customHeight="1" x14ac:dyDescent="0.25">
      <c r="A39" s="36" t="s">
        <v>99</v>
      </c>
      <c r="B39" s="19" t="s">
        <v>100</v>
      </c>
      <c r="C39" s="19" t="s">
        <v>101</v>
      </c>
      <c r="D39" s="67" t="s">
        <v>102</v>
      </c>
      <c r="E39" s="10" t="s">
        <v>20</v>
      </c>
      <c r="F39" s="11"/>
      <c r="G39" s="11"/>
      <c r="H39" s="11"/>
      <c r="I39" s="68">
        <v>3360778</v>
      </c>
      <c r="J39" s="70">
        <v>-20000</v>
      </c>
    </row>
    <row r="40" spans="1:256" s="5" customFormat="1" ht="47.25" x14ac:dyDescent="0.25">
      <c r="A40" s="7" t="s">
        <v>103</v>
      </c>
      <c r="B40" s="8"/>
      <c r="C40" s="8"/>
      <c r="D40" s="9" t="s">
        <v>104</v>
      </c>
      <c r="E40" s="72"/>
      <c r="F40" s="50"/>
      <c r="G40" s="50"/>
      <c r="H40" s="50"/>
      <c r="I40" s="12">
        <f>I41</f>
        <v>2807202</v>
      </c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s="5" customFormat="1" ht="47.25" x14ac:dyDescent="0.25">
      <c r="A41" s="39" t="s">
        <v>105</v>
      </c>
      <c r="B41" s="8"/>
      <c r="C41" s="8"/>
      <c r="D41" s="40" t="s">
        <v>104</v>
      </c>
      <c r="E41" s="72"/>
      <c r="F41" s="50"/>
      <c r="G41" s="50"/>
      <c r="H41" s="50"/>
      <c r="I41" s="74">
        <f>I42+I43+I46+I48</f>
        <v>2807202</v>
      </c>
    </row>
    <row r="42" spans="1:256" s="5" customFormat="1" ht="63" x14ac:dyDescent="0.25">
      <c r="A42" s="36" t="s">
        <v>106</v>
      </c>
      <c r="B42" s="19" t="s">
        <v>65</v>
      </c>
      <c r="C42" s="19" t="s">
        <v>18</v>
      </c>
      <c r="D42" s="20" t="s">
        <v>66</v>
      </c>
      <c r="E42" s="10" t="s">
        <v>20</v>
      </c>
      <c r="F42" s="50"/>
      <c r="G42" s="50"/>
      <c r="H42" s="50"/>
      <c r="I42" s="44">
        <v>376000</v>
      </c>
    </row>
    <row r="43" spans="1:256" s="5" customFormat="1" ht="63" x14ac:dyDescent="0.25">
      <c r="A43" s="39" t="s">
        <v>107</v>
      </c>
      <c r="B43" s="22" t="s">
        <v>108</v>
      </c>
      <c r="C43" s="19"/>
      <c r="D43" s="75" t="s">
        <v>109</v>
      </c>
      <c r="E43" s="10"/>
      <c r="F43" s="50"/>
      <c r="G43" s="50"/>
      <c r="H43" s="50"/>
      <c r="I43" s="74">
        <f>I45+I44</f>
        <v>909800</v>
      </c>
    </row>
    <row r="44" spans="1:256" s="5" customFormat="1" ht="63" x14ac:dyDescent="0.25">
      <c r="A44" s="36" t="s">
        <v>110</v>
      </c>
      <c r="B44" s="19" t="s">
        <v>111</v>
      </c>
      <c r="C44" s="19" t="s">
        <v>48</v>
      </c>
      <c r="D44" s="20" t="s">
        <v>112</v>
      </c>
      <c r="E44" s="10" t="s">
        <v>20</v>
      </c>
      <c r="F44" s="76"/>
      <c r="G44" s="76"/>
      <c r="H44" s="76"/>
      <c r="I44" s="44">
        <v>16800</v>
      </c>
    </row>
    <row r="45" spans="1:256" s="5" customFormat="1" ht="31.5" x14ac:dyDescent="0.25">
      <c r="A45" s="36" t="s">
        <v>113</v>
      </c>
      <c r="B45" s="19" t="s">
        <v>114</v>
      </c>
      <c r="C45" s="19" t="s">
        <v>44</v>
      </c>
      <c r="D45" s="20" t="s">
        <v>115</v>
      </c>
      <c r="E45" s="10" t="s">
        <v>20</v>
      </c>
      <c r="F45" s="50"/>
      <c r="G45" s="50"/>
      <c r="H45" s="50"/>
      <c r="I45" s="44">
        <v>893000</v>
      </c>
    </row>
    <row r="46" spans="1:256" s="5" customFormat="1" ht="31.5" x14ac:dyDescent="0.25">
      <c r="A46" s="39" t="s">
        <v>116</v>
      </c>
      <c r="B46" s="22" t="s">
        <v>117</v>
      </c>
      <c r="C46" s="22"/>
      <c r="D46" s="75" t="s">
        <v>118</v>
      </c>
      <c r="E46" s="10"/>
      <c r="F46" s="50"/>
      <c r="G46" s="50"/>
      <c r="H46" s="50"/>
      <c r="I46" s="74">
        <f>SUM(I47)</f>
        <v>18720</v>
      </c>
    </row>
    <row r="47" spans="1:256" s="5" customFormat="1" ht="31.5" x14ac:dyDescent="0.25">
      <c r="A47" s="36" t="s">
        <v>119</v>
      </c>
      <c r="B47" s="19" t="s">
        <v>120</v>
      </c>
      <c r="C47" s="19" t="s">
        <v>121</v>
      </c>
      <c r="D47" s="20" t="s">
        <v>122</v>
      </c>
      <c r="E47" s="10" t="s">
        <v>20</v>
      </c>
      <c r="F47" s="50"/>
      <c r="G47" s="50"/>
      <c r="H47" s="50"/>
      <c r="I47" s="44">
        <v>18720</v>
      </c>
    </row>
    <row r="48" spans="1:256" s="5" customFormat="1" ht="21.75" customHeight="1" x14ac:dyDescent="0.25">
      <c r="A48" s="36" t="s">
        <v>123</v>
      </c>
      <c r="B48" s="77" t="s">
        <v>124</v>
      </c>
      <c r="C48" s="19" t="s">
        <v>53</v>
      </c>
      <c r="D48" s="67" t="s">
        <v>125</v>
      </c>
      <c r="E48" s="10" t="s">
        <v>20</v>
      </c>
      <c r="F48" s="50"/>
      <c r="G48" s="50"/>
      <c r="H48" s="50"/>
      <c r="I48" s="49">
        <v>1502682</v>
      </c>
    </row>
    <row r="49" spans="1:10" ht="31.5" x14ac:dyDescent="0.25">
      <c r="A49" s="7" t="s">
        <v>126</v>
      </c>
      <c r="B49" s="8"/>
      <c r="C49" s="8"/>
      <c r="D49" s="9" t="s">
        <v>127</v>
      </c>
      <c r="E49" s="10"/>
      <c r="F49" s="50"/>
      <c r="G49" s="50"/>
      <c r="H49" s="50"/>
      <c r="I49" s="12">
        <f>I51</f>
        <v>19500</v>
      </c>
      <c r="J49" s="5"/>
    </row>
    <row r="50" spans="1:10" ht="31.5" x14ac:dyDescent="0.25">
      <c r="A50" s="39" t="s">
        <v>128</v>
      </c>
      <c r="B50" s="8"/>
      <c r="C50" s="8"/>
      <c r="D50" s="40" t="s">
        <v>127</v>
      </c>
      <c r="E50" s="10"/>
      <c r="F50" s="50"/>
      <c r="G50" s="50"/>
      <c r="H50" s="50"/>
      <c r="I50" s="16">
        <f>I51</f>
        <v>19500</v>
      </c>
      <c r="J50" s="5"/>
    </row>
    <row r="51" spans="1:10" ht="63" x14ac:dyDescent="0.25">
      <c r="A51" s="36" t="s">
        <v>129</v>
      </c>
      <c r="B51" s="19" t="s">
        <v>65</v>
      </c>
      <c r="C51" s="19" t="s">
        <v>18</v>
      </c>
      <c r="D51" s="20" t="s">
        <v>66</v>
      </c>
      <c r="E51" s="10" t="s">
        <v>20</v>
      </c>
      <c r="F51" s="50"/>
      <c r="G51" s="50"/>
      <c r="H51" s="50"/>
      <c r="I51" s="21">
        <v>19500</v>
      </c>
      <c r="J51" s="5"/>
    </row>
    <row r="52" spans="1:10" ht="31.5" x14ac:dyDescent="0.25">
      <c r="A52" s="7" t="s">
        <v>130</v>
      </c>
      <c r="B52" s="8"/>
      <c r="C52" s="8"/>
      <c r="D52" s="9" t="s">
        <v>131</v>
      </c>
      <c r="E52" s="10"/>
      <c r="F52" s="50"/>
      <c r="G52" s="50"/>
      <c r="H52" s="50"/>
      <c r="I52" s="12">
        <f>SUM(I54:I59)</f>
        <v>3175562</v>
      </c>
      <c r="J52" s="5"/>
    </row>
    <row r="53" spans="1:10" ht="31.5" x14ac:dyDescent="0.25">
      <c r="A53" s="39" t="s">
        <v>132</v>
      </c>
      <c r="B53" s="8"/>
      <c r="C53" s="8"/>
      <c r="D53" s="40" t="s">
        <v>131</v>
      </c>
      <c r="E53" s="10"/>
      <c r="F53" s="50"/>
      <c r="G53" s="50"/>
      <c r="H53" s="50"/>
      <c r="I53" s="16">
        <f>SUM(I54:I59)</f>
        <v>3175562</v>
      </c>
      <c r="J53" s="5"/>
    </row>
    <row r="54" spans="1:10" ht="63" x14ac:dyDescent="0.25">
      <c r="A54" s="36" t="s">
        <v>133</v>
      </c>
      <c r="B54" s="19" t="s">
        <v>65</v>
      </c>
      <c r="C54" s="19" t="s">
        <v>18</v>
      </c>
      <c r="D54" s="20" t="s">
        <v>66</v>
      </c>
      <c r="E54" s="10" t="s">
        <v>20</v>
      </c>
      <c r="F54" s="50"/>
      <c r="G54" s="50"/>
      <c r="H54" s="50"/>
      <c r="I54" s="21">
        <v>40256</v>
      </c>
      <c r="J54" s="5"/>
    </row>
    <row r="55" spans="1:10" ht="15.75" x14ac:dyDescent="0.25">
      <c r="A55" s="36" t="s">
        <v>134</v>
      </c>
      <c r="B55" s="19" t="s">
        <v>135</v>
      </c>
      <c r="C55" s="19" t="s">
        <v>136</v>
      </c>
      <c r="D55" s="20" t="s">
        <v>137</v>
      </c>
      <c r="E55" s="10" t="s">
        <v>20</v>
      </c>
      <c r="F55" s="50"/>
      <c r="G55" s="50"/>
      <c r="H55" s="50"/>
      <c r="I55" s="21">
        <v>417950</v>
      </c>
      <c r="J55" s="5"/>
    </row>
    <row r="56" spans="1:10" ht="15.75" x14ac:dyDescent="0.25">
      <c r="A56" s="36" t="s">
        <v>138</v>
      </c>
      <c r="B56" s="19" t="s">
        <v>139</v>
      </c>
      <c r="C56" s="78" t="s">
        <v>136</v>
      </c>
      <c r="D56" s="20" t="s">
        <v>140</v>
      </c>
      <c r="E56" s="10" t="s">
        <v>20</v>
      </c>
      <c r="F56" s="50"/>
      <c r="G56" s="50"/>
      <c r="H56" s="50"/>
      <c r="I56" s="21">
        <v>749000</v>
      </c>
      <c r="J56" s="5"/>
    </row>
    <row r="57" spans="1:10" ht="33" customHeight="1" x14ac:dyDescent="0.25">
      <c r="A57" s="36" t="s">
        <v>141</v>
      </c>
      <c r="B57" s="19" t="s">
        <v>142</v>
      </c>
      <c r="C57" s="19" t="s">
        <v>143</v>
      </c>
      <c r="D57" s="20" t="s">
        <v>144</v>
      </c>
      <c r="E57" s="10" t="s">
        <v>20</v>
      </c>
      <c r="F57" s="50"/>
      <c r="G57" s="50"/>
      <c r="H57" s="50"/>
      <c r="I57" s="21">
        <v>1664348</v>
      </c>
      <c r="J57" s="41"/>
    </row>
    <row r="58" spans="1:10" ht="22.5" customHeight="1" x14ac:dyDescent="0.25">
      <c r="A58" s="36" t="s">
        <v>145</v>
      </c>
      <c r="B58" s="19" t="s">
        <v>146</v>
      </c>
      <c r="C58" s="19" t="s">
        <v>54</v>
      </c>
      <c r="D58" s="20" t="s">
        <v>147</v>
      </c>
      <c r="E58" s="10" t="s">
        <v>20</v>
      </c>
      <c r="F58" s="50"/>
      <c r="G58" s="50"/>
      <c r="H58" s="50"/>
      <c r="I58" s="21">
        <v>257400</v>
      </c>
      <c r="J58" s="5"/>
    </row>
    <row r="59" spans="1:10" ht="15.75" x14ac:dyDescent="0.25">
      <c r="A59" s="36" t="s">
        <v>148</v>
      </c>
      <c r="B59" s="19" t="s">
        <v>149</v>
      </c>
      <c r="C59" s="19" t="s">
        <v>150</v>
      </c>
      <c r="D59" s="20" t="s">
        <v>151</v>
      </c>
      <c r="E59" s="10" t="s">
        <v>20</v>
      </c>
      <c r="F59" s="50"/>
      <c r="G59" s="50"/>
      <c r="H59" s="50"/>
      <c r="I59" s="21">
        <v>46608</v>
      </c>
      <c r="J59" s="5"/>
    </row>
    <row r="60" spans="1:10" ht="53.25" customHeight="1" x14ac:dyDescent="0.25">
      <c r="A60" s="7" t="s">
        <v>152</v>
      </c>
      <c r="B60" s="8"/>
      <c r="C60" s="8"/>
      <c r="D60" s="9" t="s">
        <v>153</v>
      </c>
      <c r="E60" s="35"/>
      <c r="F60" s="11"/>
      <c r="G60" s="11"/>
      <c r="H60" s="11"/>
      <c r="I60" s="12">
        <f>I62+I64+I65+I66+I67+I68+I69</f>
        <v>56332885</v>
      </c>
      <c r="J60" s="5"/>
    </row>
    <row r="61" spans="1:10" ht="48.75" customHeight="1" x14ac:dyDescent="0.25">
      <c r="A61" s="39" t="s">
        <v>154</v>
      </c>
      <c r="B61" s="8"/>
      <c r="C61" s="8"/>
      <c r="D61" s="40" t="s">
        <v>153</v>
      </c>
      <c r="E61" s="35"/>
      <c r="F61" s="11"/>
      <c r="G61" s="11"/>
      <c r="H61" s="11"/>
      <c r="I61" s="16">
        <f>I62+I64+I65+I66+I67+I68+I69</f>
        <v>56332885</v>
      </c>
      <c r="J61" s="5"/>
    </row>
    <row r="62" spans="1:10" ht="47.25" x14ac:dyDescent="0.25">
      <c r="A62" s="36" t="s">
        <v>155</v>
      </c>
      <c r="B62" s="19" t="s">
        <v>156</v>
      </c>
      <c r="C62" s="19" t="s">
        <v>157</v>
      </c>
      <c r="D62" s="20" t="s">
        <v>158</v>
      </c>
      <c r="E62" s="10" t="s">
        <v>20</v>
      </c>
      <c r="F62" s="11"/>
      <c r="G62" s="11"/>
      <c r="H62" s="11"/>
      <c r="I62" s="21">
        <v>10102385</v>
      </c>
      <c r="J62" s="71">
        <v>-173802</v>
      </c>
    </row>
    <row r="63" spans="1:10" ht="31.5" x14ac:dyDescent="0.25">
      <c r="A63" s="39" t="s">
        <v>159</v>
      </c>
      <c r="B63" s="22" t="s">
        <v>160</v>
      </c>
      <c r="C63" s="22"/>
      <c r="D63" s="75" t="s">
        <v>161</v>
      </c>
      <c r="E63" s="10"/>
      <c r="F63" s="11"/>
      <c r="G63" s="11"/>
      <c r="H63" s="11"/>
      <c r="I63" s="16">
        <f>I64</f>
        <v>3062000</v>
      </c>
    </row>
    <row r="64" spans="1:10" ht="15.75" x14ac:dyDescent="0.25">
      <c r="A64" s="36" t="s">
        <v>162</v>
      </c>
      <c r="B64" s="19" t="s">
        <v>163</v>
      </c>
      <c r="C64" s="19" t="s">
        <v>157</v>
      </c>
      <c r="D64" s="67" t="s">
        <v>164</v>
      </c>
      <c r="E64" s="10" t="s">
        <v>20</v>
      </c>
      <c r="F64" s="11"/>
      <c r="G64" s="11"/>
      <c r="H64" s="11"/>
      <c r="I64" s="21">
        <v>3062000</v>
      </c>
      <c r="J64" s="69">
        <v>50000</v>
      </c>
    </row>
    <row r="65" spans="1:11" ht="15.75" x14ac:dyDescent="0.25">
      <c r="A65" s="36" t="s">
        <v>165</v>
      </c>
      <c r="B65" s="19" t="s">
        <v>166</v>
      </c>
      <c r="C65" s="19" t="s">
        <v>167</v>
      </c>
      <c r="D65" s="20" t="s">
        <v>168</v>
      </c>
      <c r="E65" s="35" t="s">
        <v>169</v>
      </c>
      <c r="F65" s="50"/>
      <c r="G65" s="50"/>
      <c r="H65" s="50"/>
      <c r="I65" s="79">
        <v>9524066</v>
      </c>
      <c r="J65" s="69">
        <v>1000000</v>
      </c>
      <c r="K65" s="69">
        <v>19300</v>
      </c>
    </row>
    <row r="66" spans="1:11" ht="30.75" customHeight="1" x14ac:dyDescent="0.25">
      <c r="A66" s="36" t="s">
        <v>170</v>
      </c>
      <c r="B66" s="80">
        <v>6650</v>
      </c>
      <c r="C66" s="81" t="s">
        <v>171</v>
      </c>
      <c r="D66" s="31" t="s">
        <v>172</v>
      </c>
      <c r="E66" s="10" t="s">
        <v>20</v>
      </c>
      <c r="F66" s="11"/>
      <c r="G66" s="11"/>
      <c r="H66" s="11"/>
      <c r="I66" s="21">
        <v>28748000</v>
      </c>
      <c r="J66" s="71">
        <v>-1000000</v>
      </c>
    </row>
    <row r="67" spans="1:11" ht="15.75" x14ac:dyDescent="0.25">
      <c r="A67" s="36" t="s">
        <v>173</v>
      </c>
      <c r="B67" s="82">
        <v>7410</v>
      </c>
      <c r="C67" s="83" t="s">
        <v>174</v>
      </c>
      <c r="D67" s="31" t="s">
        <v>175</v>
      </c>
      <c r="E67" s="10" t="s">
        <v>20</v>
      </c>
      <c r="F67" s="11"/>
      <c r="G67" s="11"/>
      <c r="H67" s="11"/>
      <c r="I67" s="21">
        <v>184264</v>
      </c>
      <c r="J67" s="69">
        <v>18000</v>
      </c>
    </row>
    <row r="68" spans="1:11" ht="31.5" x14ac:dyDescent="0.25">
      <c r="A68" s="36" t="s">
        <v>176</v>
      </c>
      <c r="B68" s="82">
        <v>7470</v>
      </c>
      <c r="C68" s="83" t="s">
        <v>34</v>
      </c>
      <c r="D68" s="31" t="s">
        <v>35</v>
      </c>
      <c r="E68" s="10" t="s">
        <v>20</v>
      </c>
      <c r="F68" s="11"/>
      <c r="G68" s="11"/>
      <c r="H68" s="11"/>
      <c r="I68" s="21">
        <v>4312170</v>
      </c>
      <c r="J68" s="71">
        <v>-18000</v>
      </c>
    </row>
    <row r="69" spans="1:11" ht="15.75" x14ac:dyDescent="0.25">
      <c r="A69" s="36" t="s">
        <v>177</v>
      </c>
      <c r="B69" s="82">
        <v>8600</v>
      </c>
      <c r="C69" s="83" t="s">
        <v>38</v>
      </c>
      <c r="D69" s="31" t="s">
        <v>39</v>
      </c>
      <c r="E69" s="10" t="s">
        <v>20</v>
      </c>
      <c r="F69" s="11"/>
      <c r="G69" s="11"/>
      <c r="H69" s="11"/>
      <c r="I69" s="21">
        <v>400000</v>
      </c>
      <c r="J69" s="84">
        <v>-69300</v>
      </c>
    </row>
    <row r="70" spans="1:11" ht="47.25" x14ac:dyDescent="0.25">
      <c r="A70" s="7" t="s">
        <v>178</v>
      </c>
      <c r="B70" s="85"/>
      <c r="C70" s="83"/>
      <c r="D70" s="86" t="s">
        <v>179</v>
      </c>
      <c r="E70" s="10"/>
      <c r="F70" s="11"/>
      <c r="G70" s="11"/>
      <c r="H70" s="11"/>
      <c r="I70" s="12">
        <f>SUM(I71)</f>
        <v>8748381</v>
      </c>
      <c r="J70" s="87"/>
    </row>
    <row r="71" spans="1:11" ht="47.25" x14ac:dyDescent="0.25">
      <c r="A71" s="39" t="s">
        <v>180</v>
      </c>
      <c r="B71" s="85"/>
      <c r="C71" s="83"/>
      <c r="D71" s="88" t="s">
        <v>179</v>
      </c>
      <c r="E71" s="10"/>
      <c r="F71" s="11"/>
      <c r="G71" s="11"/>
      <c r="H71" s="11"/>
      <c r="I71" s="16">
        <f>I72+I75+I73</f>
        <v>8748381</v>
      </c>
      <c r="J71" s="87"/>
    </row>
    <row r="72" spans="1:11" ht="63" x14ac:dyDescent="0.25">
      <c r="A72" s="36" t="s">
        <v>181</v>
      </c>
      <c r="B72" s="19" t="s">
        <v>65</v>
      </c>
      <c r="C72" s="27" t="s">
        <v>18</v>
      </c>
      <c r="D72" s="20" t="s">
        <v>66</v>
      </c>
      <c r="E72" s="10" t="s">
        <v>20</v>
      </c>
      <c r="F72" s="35"/>
      <c r="G72" s="35"/>
      <c r="H72" s="35"/>
      <c r="I72" s="21">
        <v>10800</v>
      </c>
      <c r="J72" s="87"/>
    </row>
    <row r="73" spans="1:11" ht="34.5" customHeight="1" x14ac:dyDescent="0.25">
      <c r="A73" s="13" t="s">
        <v>182</v>
      </c>
      <c r="B73" s="22" t="s">
        <v>183</v>
      </c>
      <c r="C73" s="27"/>
      <c r="D73" s="24" t="s">
        <v>184</v>
      </c>
      <c r="E73" s="10"/>
      <c r="F73" s="11"/>
      <c r="G73" s="11"/>
      <c r="H73" s="11"/>
      <c r="I73" s="16">
        <f>I74</f>
        <v>8607581</v>
      </c>
    </row>
    <row r="74" spans="1:11" ht="30.75" customHeight="1" x14ac:dyDescent="0.25">
      <c r="A74" s="18" t="s">
        <v>185</v>
      </c>
      <c r="B74" s="77" t="s">
        <v>186</v>
      </c>
      <c r="C74" s="27" t="s">
        <v>187</v>
      </c>
      <c r="D74" s="28" t="s">
        <v>188</v>
      </c>
      <c r="E74" s="10" t="s">
        <v>20</v>
      </c>
      <c r="F74" s="11"/>
      <c r="G74" s="11"/>
      <c r="H74" s="11"/>
      <c r="I74" s="21">
        <v>8607581</v>
      </c>
      <c r="J74" s="69">
        <v>8246381</v>
      </c>
    </row>
    <row r="75" spans="1:11" ht="15.75" x14ac:dyDescent="0.25">
      <c r="A75" s="36" t="s">
        <v>189</v>
      </c>
      <c r="B75" s="89">
        <v>7310</v>
      </c>
      <c r="C75" s="81" t="s">
        <v>190</v>
      </c>
      <c r="D75" s="31" t="s">
        <v>191</v>
      </c>
      <c r="E75" s="10" t="s">
        <v>20</v>
      </c>
      <c r="F75" s="11"/>
      <c r="G75" s="11"/>
      <c r="H75" s="11"/>
      <c r="I75" s="21">
        <v>130000</v>
      </c>
      <c r="J75" s="87"/>
    </row>
    <row r="76" spans="1:11" ht="31.5" x14ac:dyDescent="0.25">
      <c r="A76" s="7" t="s">
        <v>192</v>
      </c>
      <c r="B76" s="85"/>
      <c r="C76" s="90"/>
      <c r="D76" s="86" t="s">
        <v>193</v>
      </c>
      <c r="E76" s="10"/>
      <c r="F76" s="11"/>
      <c r="G76" s="11"/>
      <c r="H76" s="11"/>
      <c r="I76" s="12">
        <f>I78</f>
        <v>38580</v>
      </c>
      <c r="J76" s="87"/>
    </row>
    <row r="77" spans="1:11" ht="31.5" x14ac:dyDescent="0.25">
      <c r="A77" s="39" t="s">
        <v>194</v>
      </c>
      <c r="B77" s="85"/>
      <c r="C77" s="90"/>
      <c r="D77" s="88" t="s">
        <v>193</v>
      </c>
      <c r="E77" s="10"/>
      <c r="F77" s="11"/>
      <c r="G77" s="11"/>
      <c r="H77" s="11"/>
      <c r="I77" s="16">
        <f>I78</f>
        <v>38580</v>
      </c>
      <c r="J77" s="87"/>
    </row>
    <row r="78" spans="1:11" ht="63" x14ac:dyDescent="0.25">
      <c r="A78" s="36" t="s">
        <v>195</v>
      </c>
      <c r="B78" s="19" t="s">
        <v>65</v>
      </c>
      <c r="C78" s="19" t="s">
        <v>18</v>
      </c>
      <c r="D78" s="20" t="s">
        <v>66</v>
      </c>
      <c r="E78" s="10" t="s">
        <v>20</v>
      </c>
      <c r="F78" s="11"/>
      <c r="G78" s="11"/>
      <c r="H78" s="11"/>
      <c r="I78" s="21">
        <v>38580</v>
      </c>
      <c r="J78" s="87"/>
    </row>
    <row r="79" spans="1:11" ht="31.5" x14ac:dyDescent="0.25">
      <c r="A79" s="7" t="s">
        <v>196</v>
      </c>
      <c r="B79" s="19"/>
      <c r="C79" s="19"/>
      <c r="D79" s="86" t="s">
        <v>193</v>
      </c>
      <c r="E79" s="10"/>
      <c r="F79" s="11"/>
      <c r="G79" s="11"/>
      <c r="H79" s="11"/>
      <c r="I79" s="12">
        <f>I80</f>
        <v>989722</v>
      </c>
      <c r="J79" s="87"/>
    </row>
    <row r="80" spans="1:11" ht="31.5" x14ac:dyDescent="0.25">
      <c r="A80" s="39" t="s">
        <v>197</v>
      </c>
      <c r="B80" s="19"/>
      <c r="C80" s="19"/>
      <c r="D80" s="88" t="s">
        <v>193</v>
      </c>
      <c r="E80" s="10"/>
      <c r="F80" s="11"/>
      <c r="G80" s="11"/>
      <c r="H80" s="11"/>
      <c r="I80" s="16">
        <f>I82+I81</f>
        <v>989722</v>
      </c>
      <c r="J80" s="87"/>
    </row>
    <row r="81" spans="1:11" ht="63" x14ac:dyDescent="0.25">
      <c r="A81" s="39" t="s">
        <v>198</v>
      </c>
      <c r="B81" s="19" t="s">
        <v>199</v>
      </c>
      <c r="C81" s="19" t="s">
        <v>65</v>
      </c>
      <c r="D81" s="91" t="s">
        <v>200</v>
      </c>
      <c r="E81" s="10" t="s">
        <v>20</v>
      </c>
      <c r="F81" s="11"/>
      <c r="G81" s="11"/>
      <c r="H81" s="11"/>
      <c r="I81" s="16">
        <v>358000</v>
      </c>
      <c r="J81" s="87"/>
    </row>
    <row r="82" spans="1:11" ht="15.75" x14ac:dyDescent="0.25">
      <c r="A82" s="36" t="s">
        <v>201</v>
      </c>
      <c r="B82" s="19" t="s">
        <v>202</v>
      </c>
      <c r="C82" s="19" t="s">
        <v>65</v>
      </c>
      <c r="D82" s="91" t="s">
        <v>203</v>
      </c>
      <c r="E82" s="10"/>
      <c r="F82" s="11"/>
      <c r="G82" s="11"/>
      <c r="H82" s="11"/>
      <c r="I82" s="21">
        <v>631722</v>
      </c>
      <c r="J82" s="87"/>
    </row>
    <row r="83" spans="1:11" ht="51" customHeight="1" x14ac:dyDescent="0.25">
      <c r="A83" s="7" t="s">
        <v>204</v>
      </c>
      <c r="B83" s="85"/>
      <c r="C83" s="85"/>
      <c r="D83" s="85" t="s">
        <v>205</v>
      </c>
      <c r="E83" s="10"/>
      <c r="F83" s="92">
        <f>SUM(F102:F141)</f>
        <v>83335027</v>
      </c>
      <c r="G83" s="92">
        <f>(F83-H83)*100/F83</f>
        <v>13.95843550875672</v>
      </c>
      <c r="H83" s="92">
        <f>SUM(H102:H141)</f>
        <v>71702761</v>
      </c>
      <c r="I83" s="92">
        <f>I84</f>
        <v>66627203</v>
      </c>
    </row>
    <row r="84" spans="1:11" ht="54.75" customHeight="1" x14ac:dyDescent="0.25">
      <c r="A84" s="39" t="s">
        <v>206</v>
      </c>
      <c r="B84" s="85"/>
      <c r="C84" s="85"/>
      <c r="D84" s="93" t="s">
        <v>205</v>
      </c>
      <c r="E84" s="10"/>
      <c r="F84" s="92"/>
      <c r="G84" s="92"/>
      <c r="H84" s="92"/>
      <c r="I84" s="94">
        <f>I85+I86+I87+I88+I89+I90+I91+I92+I93+I94+I95+I96+I98+I100+I101+I102+I103+I104+I105+I106+I107+I108+I109+I110+I111+I112+I113+I114+I115+I116+I117+I118+I119+I120+I121+I122+I123+I124+I125+I126+I127+I128+I129+I130+I131+I132+I133+I134+I135+I136+I137+I138+I139+I140+I141</f>
        <v>66627203</v>
      </c>
    </row>
    <row r="85" spans="1:11" s="98" customFormat="1" ht="63" x14ac:dyDescent="0.25">
      <c r="A85" s="36" t="s">
        <v>207</v>
      </c>
      <c r="B85" s="19" t="s">
        <v>65</v>
      </c>
      <c r="C85" s="19" t="s">
        <v>18</v>
      </c>
      <c r="D85" s="95" t="s">
        <v>66</v>
      </c>
      <c r="E85" s="10" t="s">
        <v>20</v>
      </c>
      <c r="F85" s="96"/>
      <c r="G85" s="96"/>
      <c r="H85" s="96"/>
      <c r="I85" s="21">
        <v>43816</v>
      </c>
      <c r="J85" s="97"/>
    </row>
    <row r="86" spans="1:11" s="98" customFormat="1" ht="15.75" x14ac:dyDescent="0.25">
      <c r="A86" s="36" t="s">
        <v>208</v>
      </c>
      <c r="B86" s="19" t="s">
        <v>44</v>
      </c>
      <c r="C86" s="19" t="s">
        <v>45</v>
      </c>
      <c r="D86" s="95" t="s">
        <v>46</v>
      </c>
      <c r="E86" s="10" t="s">
        <v>20</v>
      </c>
      <c r="F86" s="21"/>
      <c r="G86" s="21"/>
      <c r="H86" s="21"/>
      <c r="I86" s="21">
        <v>1855905</v>
      </c>
      <c r="J86" s="71">
        <v>-2916641</v>
      </c>
      <c r="K86" s="98" t="s">
        <v>209</v>
      </c>
    </row>
    <row r="87" spans="1:11" s="98" customFormat="1" ht="82.5" customHeight="1" x14ac:dyDescent="0.25">
      <c r="A87" s="36" t="s">
        <v>210</v>
      </c>
      <c r="B87" s="19" t="s">
        <v>48</v>
      </c>
      <c r="C87" s="19" t="s">
        <v>49</v>
      </c>
      <c r="D87" s="95" t="s">
        <v>50</v>
      </c>
      <c r="E87" s="10" t="s">
        <v>20</v>
      </c>
      <c r="F87" s="21"/>
      <c r="G87" s="21"/>
      <c r="H87" s="21"/>
      <c r="I87" s="21">
        <v>8595755</v>
      </c>
      <c r="J87" s="71">
        <v>-5921331</v>
      </c>
      <c r="K87" s="98" t="s">
        <v>209</v>
      </c>
    </row>
    <row r="88" spans="1:11" s="98" customFormat="1" ht="47.25" x14ac:dyDescent="0.25">
      <c r="A88" s="36" t="s">
        <v>211</v>
      </c>
      <c r="B88" s="19" t="s">
        <v>53</v>
      </c>
      <c r="C88" s="19" t="s">
        <v>54</v>
      </c>
      <c r="D88" s="95" t="s">
        <v>55</v>
      </c>
      <c r="E88" s="10" t="s">
        <v>20</v>
      </c>
      <c r="F88" s="21"/>
      <c r="G88" s="21"/>
      <c r="H88" s="21"/>
      <c r="I88" s="21">
        <v>48373</v>
      </c>
    </row>
    <row r="89" spans="1:11" s="98" customFormat="1" ht="47.25" x14ac:dyDescent="0.25">
      <c r="A89" s="36" t="s">
        <v>212</v>
      </c>
      <c r="B89" s="19" t="s">
        <v>57</v>
      </c>
      <c r="C89" s="19" t="s">
        <v>58</v>
      </c>
      <c r="D89" s="95" t="s">
        <v>59</v>
      </c>
      <c r="E89" s="10" t="s">
        <v>20</v>
      </c>
      <c r="F89" s="21"/>
      <c r="G89" s="21"/>
      <c r="H89" s="21"/>
      <c r="I89" s="21">
        <v>37279</v>
      </c>
    </row>
    <row r="90" spans="1:11" s="98" customFormat="1" ht="31.5" x14ac:dyDescent="0.25">
      <c r="A90" s="36" t="s">
        <v>213</v>
      </c>
      <c r="B90" s="19" t="s">
        <v>85</v>
      </c>
      <c r="C90" s="19" t="s">
        <v>86</v>
      </c>
      <c r="D90" s="99" t="s">
        <v>87</v>
      </c>
      <c r="E90" s="10" t="s">
        <v>20</v>
      </c>
      <c r="F90" s="21"/>
      <c r="G90" s="21"/>
      <c r="H90" s="21"/>
      <c r="I90" s="21">
        <v>284394</v>
      </c>
    </row>
    <row r="91" spans="1:11" s="98" customFormat="1" ht="47.25" x14ac:dyDescent="0.25">
      <c r="A91" s="36" t="s">
        <v>214</v>
      </c>
      <c r="B91" s="19" t="s">
        <v>89</v>
      </c>
      <c r="C91" s="19" t="s">
        <v>86</v>
      </c>
      <c r="D91" s="99" t="s">
        <v>90</v>
      </c>
      <c r="E91" s="10" t="s">
        <v>20</v>
      </c>
      <c r="F91" s="21"/>
      <c r="G91" s="21"/>
      <c r="H91" s="21"/>
      <c r="I91" s="21">
        <v>49900</v>
      </c>
    </row>
    <row r="92" spans="1:11" s="98" customFormat="1" ht="15.75" x14ac:dyDescent="0.25">
      <c r="A92" s="36" t="s">
        <v>215</v>
      </c>
      <c r="B92" s="19" t="s">
        <v>100</v>
      </c>
      <c r="C92" s="19" t="s">
        <v>101</v>
      </c>
      <c r="D92" s="99" t="s">
        <v>102</v>
      </c>
      <c r="E92" s="10" t="s">
        <v>20</v>
      </c>
      <c r="F92" s="21"/>
      <c r="G92" s="21"/>
      <c r="H92" s="21"/>
      <c r="I92" s="21">
        <v>2239962</v>
      </c>
    </row>
    <row r="93" spans="1:11" s="98" customFormat="1" ht="15.75" x14ac:dyDescent="0.25">
      <c r="A93" s="36" t="s">
        <v>216</v>
      </c>
      <c r="B93" s="19" t="s">
        <v>139</v>
      </c>
      <c r="C93" s="78" t="s">
        <v>136</v>
      </c>
      <c r="D93" s="95" t="s">
        <v>140</v>
      </c>
      <c r="E93" s="10" t="s">
        <v>20</v>
      </c>
      <c r="F93" s="96"/>
      <c r="G93" s="96"/>
      <c r="H93" s="96"/>
      <c r="I93" s="21">
        <v>15700</v>
      </c>
    </row>
    <row r="94" spans="1:11" s="98" customFormat="1" ht="33.75" customHeight="1" x14ac:dyDescent="0.25">
      <c r="A94" s="36" t="s">
        <v>217</v>
      </c>
      <c r="B94" s="19" t="s">
        <v>142</v>
      </c>
      <c r="C94" s="19" t="s">
        <v>143</v>
      </c>
      <c r="D94" s="95" t="s">
        <v>144</v>
      </c>
      <c r="E94" s="10" t="s">
        <v>20</v>
      </c>
      <c r="F94" s="96"/>
      <c r="G94" s="96"/>
      <c r="H94" s="96"/>
      <c r="I94" s="21">
        <v>214793</v>
      </c>
    </row>
    <row r="95" spans="1:11" s="98" customFormat="1" ht="25.5" customHeight="1" x14ac:dyDescent="0.25">
      <c r="A95" s="36" t="s">
        <v>218</v>
      </c>
      <c r="B95" s="19" t="s">
        <v>146</v>
      </c>
      <c r="C95" s="19" t="s">
        <v>54</v>
      </c>
      <c r="D95" s="95" t="s">
        <v>147</v>
      </c>
      <c r="E95" s="10" t="s">
        <v>20</v>
      </c>
      <c r="F95" s="96"/>
      <c r="G95" s="96"/>
      <c r="H95" s="96"/>
      <c r="I95" s="21">
        <v>1000</v>
      </c>
    </row>
    <row r="96" spans="1:11" s="98" customFormat="1" ht="36.75" customHeight="1" x14ac:dyDescent="0.25">
      <c r="A96" s="39" t="s">
        <v>219</v>
      </c>
      <c r="B96" s="22" t="s">
        <v>75</v>
      </c>
      <c r="C96" s="22"/>
      <c r="D96" s="100" t="s">
        <v>76</v>
      </c>
      <c r="E96" s="10"/>
      <c r="F96" s="96"/>
      <c r="G96" s="96"/>
      <c r="H96" s="96"/>
      <c r="I96" s="16">
        <f>SUM(I97)</f>
        <v>33083</v>
      </c>
    </row>
    <row r="97" spans="1:9" s="98" customFormat="1" ht="30.75" customHeight="1" x14ac:dyDescent="0.25">
      <c r="A97" s="36" t="s">
        <v>220</v>
      </c>
      <c r="B97" s="19" t="s">
        <v>78</v>
      </c>
      <c r="C97" s="19" t="s">
        <v>72</v>
      </c>
      <c r="D97" s="95" t="s">
        <v>79</v>
      </c>
      <c r="E97" s="10" t="s">
        <v>20</v>
      </c>
      <c r="F97" s="96"/>
      <c r="G97" s="96"/>
      <c r="H97" s="96"/>
      <c r="I97" s="21">
        <v>33083</v>
      </c>
    </row>
    <row r="98" spans="1:9" s="98" customFormat="1" ht="31.5" customHeight="1" x14ac:dyDescent="0.25">
      <c r="A98" s="39" t="s">
        <v>221</v>
      </c>
      <c r="B98" s="19" t="s">
        <v>222</v>
      </c>
      <c r="C98" s="19"/>
      <c r="D98" s="101" t="s">
        <v>223</v>
      </c>
      <c r="E98" s="10"/>
      <c r="F98" s="21"/>
      <c r="G98" s="21"/>
      <c r="H98" s="21"/>
      <c r="I98" s="16">
        <f>I99</f>
        <v>279264</v>
      </c>
    </row>
    <row r="99" spans="1:9" s="98" customFormat="1" ht="25.5" customHeight="1" x14ac:dyDescent="0.25">
      <c r="A99" s="36" t="s">
        <v>224</v>
      </c>
      <c r="B99" s="19" t="s">
        <v>225</v>
      </c>
      <c r="C99" s="19" t="s">
        <v>167</v>
      </c>
      <c r="D99" s="99" t="s">
        <v>226</v>
      </c>
      <c r="E99" s="10" t="s">
        <v>20</v>
      </c>
      <c r="F99" s="21"/>
      <c r="G99" s="21"/>
      <c r="H99" s="21"/>
      <c r="I99" s="21">
        <v>279264</v>
      </c>
    </row>
    <row r="100" spans="1:9" s="98" customFormat="1" ht="25.5" customHeight="1" x14ac:dyDescent="0.25">
      <c r="A100" s="36" t="s">
        <v>227</v>
      </c>
      <c r="B100" s="19" t="s">
        <v>166</v>
      </c>
      <c r="C100" s="19" t="s">
        <v>167</v>
      </c>
      <c r="D100" s="95" t="s">
        <v>168</v>
      </c>
      <c r="E100" s="35" t="s">
        <v>169</v>
      </c>
      <c r="F100" s="21"/>
      <c r="G100" s="21"/>
      <c r="H100" s="21"/>
      <c r="I100" s="21">
        <v>7079</v>
      </c>
    </row>
    <row r="101" spans="1:9" s="98" customFormat="1" ht="21.75" customHeight="1" x14ac:dyDescent="0.25">
      <c r="A101" s="36" t="s">
        <v>227</v>
      </c>
      <c r="B101" s="19" t="s">
        <v>166</v>
      </c>
      <c r="C101" s="19" t="s">
        <v>167</v>
      </c>
      <c r="D101" s="95" t="s">
        <v>168</v>
      </c>
      <c r="E101" s="10" t="s">
        <v>228</v>
      </c>
      <c r="F101" s="96"/>
      <c r="G101" s="96"/>
      <c r="H101" s="96"/>
      <c r="I101" s="21">
        <v>1551000</v>
      </c>
    </row>
    <row r="102" spans="1:9" s="98" customFormat="1" ht="31.5" x14ac:dyDescent="0.25">
      <c r="A102" s="36" t="s">
        <v>229</v>
      </c>
      <c r="B102" s="35">
        <v>6310</v>
      </c>
      <c r="C102" s="27" t="s">
        <v>34</v>
      </c>
      <c r="D102" s="102" t="s">
        <v>230</v>
      </c>
      <c r="E102" s="103" t="s">
        <v>231</v>
      </c>
      <c r="F102" s="51">
        <v>8394485</v>
      </c>
      <c r="G102" s="51">
        <f t="shared" ref="G102:G141" si="0">(F102-H102)*100/F102</f>
        <v>1.2250304813219632</v>
      </c>
      <c r="H102" s="51">
        <v>8291650</v>
      </c>
      <c r="I102" s="104">
        <v>1000</v>
      </c>
    </row>
    <row r="103" spans="1:9" s="98" customFormat="1" ht="30" customHeight="1" x14ac:dyDescent="0.25">
      <c r="A103" s="36" t="s">
        <v>229</v>
      </c>
      <c r="B103" s="105">
        <v>6310</v>
      </c>
      <c r="C103" s="81" t="s">
        <v>34</v>
      </c>
      <c r="D103" s="106" t="s">
        <v>230</v>
      </c>
      <c r="E103" s="107" t="s">
        <v>232</v>
      </c>
      <c r="F103" s="51">
        <v>885560</v>
      </c>
      <c r="G103" s="51">
        <f t="shared" si="0"/>
        <v>99.164370567776317</v>
      </c>
      <c r="H103" s="51">
        <v>7400</v>
      </c>
      <c r="I103" s="104">
        <v>7400</v>
      </c>
    </row>
    <row r="104" spans="1:9" s="98" customFormat="1" ht="30.75" customHeight="1" x14ac:dyDescent="0.25">
      <c r="A104" s="36" t="s">
        <v>229</v>
      </c>
      <c r="B104" s="105">
        <v>6310</v>
      </c>
      <c r="C104" s="81" t="s">
        <v>34</v>
      </c>
      <c r="D104" s="106" t="s">
        <v>230</v>
      </c>
      <c r="E104" s="107" t="s">
        <v>233</v>
      </c>
      <c r="F104" s="51">
        <v>1239632</v>
      </c>
      <c r="G104" s="51">
        <f t="shared" si="0"/>
        <v>99.781386734127551</v>
      </c>
      <c r="H104" s="51">
        <v>2710</v>
      </c>
      <c r="I104" s="104">
        <v>2710</v>
      </c>
    </row>
    <row r="105" spans="1:9" s="98" customFormat="1" ht="29.25" customHeight="1" x14ac:dyDescent="0.25">
      <c r="A105" s="36" t="s">
        <v>229</v>
      </c>
      <c r="B105" s="105">
        <v>6310</v>
      </c>
      <c r="C105" s="81" t="s">
        <v>34</v>
      </c>
      <c r="D105" s="106" t="s">
        <v>230</v>
      </c>
      <c r="E105" s="107" t="s">
        <v>234</v>
      </c>
      <c r="F105" s="51">
        <v>1497089</v>
      </c>
      <c r="G105" s="51">
        <f t="shared" si="0"/>
        <v>99.661008797740152</v>
      </c>
      <c r="H105" s="51">
        <v>5075</v>
      </c>
      <c r="I105" s="104">
        <v>5075</v>
      </c>
    </row>
    <row r="106" spans="1:9" s="98" customFormat="1" ht="29.25" customHeight="1" x14ac:dyDescent="0.25">
      <c r="A106" s="36" t="s">
        <v>229</v>
      </c>
      <c r="B106" s="105">
        <v>6310</v>
      </c>
      <c r="C106" s="81" t="s">
        <v>34</v>
      </c>
      <c r="D106" s="106" t="s">
        <v>230</v>
      </c>
      <c r="E106" s="107" t="s">
        <v>235</v>
      </c>
      <c r="F106" s="51">
        <v>48000</v>
      </c>
      <c r="G106" s="51">
        <f t="shared" si="0"/>
        <v>0</v>
      </c>
      <c r="H106" s="51">
        <v>48000</v>
      </c>
      <c r="I106" s="51">
        <v>48000</v>
      </c>
    </row>
    <row r="107" spans="1:9" s="98" customFormat="1" ht="29.25" customHeight="1" x14ac:dyDescent="0.25">
      <c r="A107" s="36" t="s">
        <v>229</v>
      </c>
      <c r="B107" s="105">
        <v>6310</v>
      </c>
      <c r="C107" s="81" t="s">
        <v>34</v>
      </c>
      <c r="D107" s="106" t="s">
        <v>230</v>
      </c>
      <c r="E107" s="107" t="s">
        <v>236</v>
      </c>
      <c r="F107" s="51">
        <v>48000</v>
      </c>
      <c r="G107" s="51">
        <f t="shared" si="0"/>
        <v>0</v>
      </c>
      <c r="H107" s="51">
        <v>48000</v>
      </c>
      <c r="I107" s="51">
        <v>48000</v>
      </c>
    </row>
    <row r="108" spans="1:9" s="98" customFormat="1" ht="29.25" customHeight="1" x14ac:dyDescent="0.25">
      <c r="A108" s="36" t="s">
        <v>229</v>
      </c>
      <c r="B108" s="105">
        <v>6310</v>
      </c>
      <c r="C108" s="81" t="s">
        <v>34</v>
      </c>
      <c r="D108" s="106" t="s">
        <v>230</v>
      </c>
      <c r="E108" s="107" t="s">
        <v>237</v>
      </c>
      <c r="F108" s="51">
        <v>1000</v>
      </c>
      <c r="G108" s="51">
        <f t="shared" si="0"/>
        <v>0</v>
      </c>
      <c r="H108" s="51">
        <v>1000</v>
      </c>
      <c r="I108" s="51">
        <v>1000</v>
      </c>
    </row>
    <row r="109" spans="1:9" s="98" customFormat="1" ht="31.5" x14ac:dyDescent="0.25">
      <c r="A109" s="36" t="s">
        <v>229</v>
      </c>
      <c r="B109" s="105">
        <v>6310</v>
      </c>
      <c r="C109" s="81" t="s">
        <v>34</v>
      </c>
      <c r="D109" s="106" t="s">
        <v>230</v>
      </c>
      <c r="E109" s="108" t="s">
        <v>238</v>
      </c>
      <c r="F109" s="104">
        <v>346470</v>
      </c>
      <c r="G109" s="51">
        <f t="shared" si="0"/>
        <v>0</v>
      </c>
      <c r="H109" s="104">
        <v>346470</v>
      </c>
      <c r="I109" s="104">
        <v>346470</v>
      </c>
    </row>
    <row r="110" spans="1:9" s="98" customFormat="1" ht="47.25" x14ac:dyDescent="0.25">
      <c r="A110" s="36" t="s">
        <v>229</v>
      </c>
      <c r="B110" s="105">
        <v>6310</v>
      </c>
      <c r="C110" s="81" t="s">
        <v>34</v>
      </c>
      <c r="D110" s="106" t="s">
        <v>230</v>
      </c>
      <c r="E110" s="108" t="s">
        <v>239</v>
      </c>
      <c r="F110" s="104">
        <v>6996480</v>
      </c>
      <c r="G110" s="51">
        <f t="shared" si="0"/>
        <v>0.14737410812294183</v>
      </c>
      <c r="H110" s="104">
        <v>6986169</v>
      </c>
      <c r="I110" s="104">
        <v>6986169</v>
      </c>
    </row>
    <row r="111" spans="1:9" ht="28.5" customHeight="1" x14ac:dyDescent="0.25">
      <c r="A111" s="36" t="s">
        <v>229</v>
      </c>
      <c r="B111" s="105">
        <v>6310</v>
      </c>
      <c r="C111" s="109" t="s">
        <v>34</v>
      </c>
      <c r="D111" s="31" t="s">
        <v>230</v>
      </c>
      <c r="E111" s="108" t="s">
        <v>240</v>
      </c>
      <c r="F111" s="104">
        <v>98000</v>
      </c>
      <c r="G111" s="51">
        <f t="shared" si="0"/>
        <v>0</v>
      </c>
      <c r="H111" s="104">
        <v>98000</v>
      </c>
      <c r="I111" s="104">
        <v>98000</v>
      </c>
    </row>
    <row r="112" spans="1:9" ht="31.5" x14ac:dyDescent="0.25">
      <c r="A112" s="36" t="s">
        <v>229</v>
      </c>
      <c r="B112" s="105">
        <v>6310</v>
      </c>
      <c r="C112" s="109" t="s">
        <v>34</v>
      </c>
      <c r="D112" s="31" t="s">
        <v>230</v>
      </c>
      <c r="E112" s="108" t="s">
        <v>241</v>
      </c>
      <c r="F112" s="104">
        <v>98000</v>
      </c>
      <c r="G112" s="51">
        <f t="shared" si="0"/>
        <v>0</v>
      </c>
      <c r="H112" s="104">
        <v>98000</v>
      </c>
      <c r="I112" s="104">
        <v>98000</v>
      </c>
    </row>
    <row r="113" spans="1:9" ht="35.25" customHeight="1" x14ac:dyDescent="0.25">
      <c r="A113" s="36" t="s">
        <v>229</v>
      </c>
      <c r="B113" s="105">
        <v>6310</v>
      </c>
      <c r="C113" s="109" t="s">
        <v>34</v>
      </c>
      <c r="D113" s="31" t="s">
        <v>230</v>
      </c>
      <c r="E113" s="108" t="s">
        <v>242</v>
      </c>
      <c r="F113" s="104">
        <v>98000</v>
      </c>
      <c r="G113" s="51">
        <f t="shared" si="0"/>
        <v>0</v>
      </c>
      <c r="H113" s="104">
        <v>98000</v>
      </c>
      <c r="I113" s="104">
        <v>98000</v>
      </c>
    </row>
    <row r="114" spans="1:9" ht="39.75" customHeight="1" x14ac:dyDescent="0.25">
      <c r="A114" s="36" t="s">
        <v>229</v>
      </c>
      <c r="B114" s="105">
        <v>6310</v>
      </c>
      <c r="C114" s="109" t="s">
        <v>34</v>
      </c>
      <c r="D114" s="31" t="s">
        <v>230</v>
      </c>
      <c r="E114" s="108" t="s">
        <v>243</v>
      </c>
      <c r="F114" s="104">
        <v>98000</v>
      </c>
      <c r="G114" s="51">
        <f t="shared" si="0"/>
        <v>0</v>
      </c>
      <c r="H114" s="104">
        <v>98000</v>
      </c>
      <c r="I114" s="104">
        <v>98000</v>
      </c>
    </row>
    <row r="115" spans="1:9" ht="30" customHeight="1" x14ac:dyDescent="0.25">
      <c r="A115" s="36" t="s">
        <v>229</v>
      </c>
      <c r="B115" s="105">
        <v>6310</v>
      </c>
      <c r="C115" s="109" t="s">
        <v>34</v>
      </c>
      <c r="D115" s="31" t="s">
        <v>230</v>
      </c>
      <c r="E115" s="108" t="s">
        <v>244</v>
      </c>
      <c r="F115" s="104">
        <v>7458708</v>
      </c>
      <c r="G115" s="51">
        <f t="shared" si="0"/>
        <v>99.891402103420589</v>
      </c>
      <c r="H115" s="51">
        <v>8100</v>
      </c>
      <c r="I115" s="104">
        <v>8100</v>
      </c>
    </row>
    <row r="116" spans="1:9" ht="30" customHeight="1" x14ac:dyDescent="0.25">
      <c r="A116" s="36" t="s">
        <v>229</v>
      </c>
      <c r="B116" s="105">
        <v>6310</v>
      </c>
      <c r="C116" s="109" t="s">
        <v>34</v>
      </c>
      <c r="D116" s="31" t="s">
        <v>230</v>
      </c>
      <c r="E116" s="108" t="s">
        <v>245</v>
      </c>
      <c r="F116" s="104">
        <v>25000</v>
      </c>
      <c r="G116" s="51">
        <f t="shared" si="0"/>
        <v>0</v>
      </c>
      <c r="H116" s="104">
        <v>25000</v>
      </c>
      <c r="I116" s="104">
        <v>25000</v>
      </c>
    </row>
    <row r="117" spans="1:9" ht="31.5" x14ac:dyDescent="0.25">
      <c r="A117" s="36" t="s">
        <v>229</v>
      </c>
      <c r="B117" s="105">
        <v>6310</v>
      </c>
      <c r="C117" s="109" t="s">
        <v>34</v>
      </c>
      <c r="D117" s="31" t="s">
        <v>230</v>
      </c>
      <c r="E117" s="108" t="s">
        <v>246</v>
      </c>
      <c r="F117" s="104">
        <v>1000</v>
      </c>
      <c r="G117" s="51">
        <f t="shared" si="0"/>
        <v>0</v>
      </c>
      <c r="H117" s="51">
        <v>1000</v>
      </c>
      <c r="I117" s="104">
        <v>1000</v>
      </c>
    </row>
    <row r="118" spans="1:9" ht="31.5" x14ac:dyDescent="0.25">
      <c r="A118" s="36" t="s">
        <v>229</v>
      </c>
      <c r="B118" s="105">
        <v>6310</v>
      </c>
      <c r="C118" s="109" t="s">
        <v>34</v>
      </c>
      <c r="D118" s="31" t="s">
        <v>230</v>
      </c>
      <c r="E118" s="108" t="s">
        <v>247</v>
      </c>
      <c r="F118" s="104">
        <v>11987</v>
      </c>
      <c r="G118" s="51">
        <f t="shared" si="0"/>
        <v>0</v>
      </c>
      <c r="H118" s="104">
        <v>11987</v>
      </c>
      <c r="I118" s="104">
        <v>11987</v>
      </c>
    </row>
    <row r="119" spans="1:9" ht="31.5" x14ac:dyDescent="0.25">
      <c r="A119" s="36" t="s">
        <v>229</v>
      </c>
      <c r="B119" s="105">
        <v>6310</v>
      </c>
      <c r="C119" s="109" t="s">
        <v>34</v>
      </c>
      <c r="D119" s="31" t="s">
        <v>230</v>
      </c>
      <c r="E119" s="108" t="s">
        <v>248</v>
      </c>
      <c r="F119" s="104">
        <v>60000</v>
      </c>
      <c r="G119" s="51">
        <f t="shared" si="0"/>
        <v>0</v>
      </c>
      <c r="H119" s="104">
        <v>60000</v>
      </c>
      <c r="I119" s="104">
        <v>60000</v>
      </c>
    </row>
    <row r="120" spans="1:9" ht="31.5" x14ac:dyDescent="0.25">
      <c r="A120" s="36" t="s">
        <v>229</v>
      </c>
      <c r="B120" s="105">
        <v>6310</v>
      </c>
      <c r="C120" s="109" t="s">
        <v>34</v>
      </c>
      <c r="D120" s="31" t="s">
        <v>230</v>
      </c>
      <c r="E120" s="110" t="s">
        <v>249</v>
      </c>
      <c r="F120" s="51">
        <v>132611</v>
      </c>
      <c r="G120" s="51">
        <f t="shared" si="0"/>
        <v>41.709209643242268</v>
      </c>
      <c r="H120" s="51">
        <v>77300</v>
      </c>
      <c r="I120" s="104">
        <v>77300</v>
      </c>
    </row>
    <row r="121" spans="1:9" ht="31.5" x14ac:dyDescent="0.25">
      <c r="A121" s="36" t="s">
        <v>229</v>
      </c>
      <c r="B121" s="105">
        <v>6310</v>
      </c>
      <c r="C121" s="109" t="s">
        <v>34</v>
      </c>
      <c r="D121" s="31" t="s">
        <v>230</v>
      </c>
      <c r="E121" s="110" t="s">
        <v>250</v>
      </c>
      <c r="F121" s="51">
        <v>259601</v>
      </c>
      <c r="G121" s="51">
        <f t="shared" si="0"/>
        <v>86.825936725975637</v>
      </c>
      <c r="H121" s="51">
        <v>34200</v>
      </c>
      <c r="I121" s="104">
        <v>34200</v>
      </c>
    </row>
    <row r="122" spans="1:9" ht="31.5" x14ac:dyDescent="0.25">
      <c r="A122" s="36" t="s">
        <v>229</v>
      </c>
      <c r="B122" s="105">
        <v>6310</v>
      </c>
      <c r="C122" s="109" t="s">
        <v>34</v>
      </c>
      <c r="D122" s="31" t="s">
        <v>230</v>
      </c>
      <c r="E122" s="110" t="s">
        <v>251</v>
      </c>
      <c r="F122" s="104">
        <v>12233323</v>
      </c>
      <c r="G122" s="51">
        <f t="shared" si="0"/>
        <v>0</v>
      </c>
      <c r="H122" s="104">
        <v>12233323</v>
      </c>
      <c r="I122" s="104">
        <v>1218285</v>
      </c>
    </row>
    <row r="123" spans="1:9" ht="31.5" x14ac:dyDescent="0.25">
      <c r="A123" s="36" t="s">
        <v>229</v>
      </c>
      <c r="B123" s="105">
        <v>6310</v>
      </c>
      <c r="C123" s="109" t="s">
        <v>34</v>
      </c>
      <c r="D123" s="31" t="s">
        <v>230</v>
      </c>
      <c r="E123" s="110" t="s">
        <v>252</v>
      </c>
      <c r="F123" s="111">
        <v>1121295</v>
      </c>
      <c r="G123" s="51">
        <f t="shared" si="0"/>
        <v>8.3048617892704417</v>
      </c>
      <c r="H123" s="111">
        <v>1028173</v>
      </c>
      <c r="I123" s="112">
        <v>1000</v>
      </c>
    </row>
    <row r="124" spans="1:9" ht="31.5" x14ac:dyDescent="0.25">
      <c r="A124" s="36" t="s">
        <v>229</v>
      </c>
      <c r="B124" s="105">
        <v>6310</v>
      </c>
      <c r="C124" s="109" t="s">
        <v>34</v>
      </c>
      <c r="D124" s="31" t="s">
        <v>230</v>
      </c>
      <c r="E124" s="110" t="s">
        <v>253</v>
      </c>
      <c r="F124" s="51">
        <v>5000000</v>
      </c>
      <c r="G124" s="51">
        <f t="shared" si="0"/>
        <v>0</v>
      </c>
      <c r="H124" s="51">
        <v>5000000</v>
      </c>
      <c r="I124" s="51">
        <v>5000000</v>
      </c>
    </row>
    <row r="125" spans="1:9" ht="31.5" x14ac:dyDescent="0.25">
      <c r="A125" s="36" t="s">
        <v>229</v>
      </c>
      <c r="B125" s="105">
        <v>6310</v>
      </c>
      <c r="C125" s="109" t="s">
        <v>34</v>
      </c>
      <c r="D125" s="31" t="s">
        <v>230</v>
      </c>
      <c r="E125" s="110" t="s">
        <v>254</v>
      </c>
      <c r="F125" s="51">
        <v>4498190</v>
      </c>
      <c r="G125" s="51">
        <f t="shared" si="0"/>
        <v>0.31221446848621337</v>
      </c>
      <c r="H125" s="51">
        <v>4484146</v>
      </c>
      <c r="I125" s="51">
        <v>4484146</v>
      </c>
    </row>
    <row r="126" spans="1:9" ht="47.25" x14ac:dyDescent="0.25">
      <c r="A126" s="36" t="s">
        <v>229</v>
      </c>
      <c r="B126" s="105">
        <v>6310</v>
      </c>
      <c r="C126" s="109" t="s">
        <v>34</v>
      </c>
      <c r="D126" s="31" t="s">
        <v>230</v>
      </c>
      <c r="E126" s="110" t="s">
        <v>255</v>
      </c>
      <c r="F126" s="51">
        <v>5958258</v>
      </c>
      <c r="G126" s="51">
        <f t="shared" si="0"/>
        <v>0.12285470014893615</v>
      </c>
      <c r="H126" s="51">
        <v>5950938</v>
      </c>
      <c r="I126" s="113">
        <v>5950938</v>
      </c>
    </row>
    <row r="127" spans="1:9" ht="44.25" customHeight="1" x14ac:dyDescent="0.25">
      <c r="A127" s="36" t="s">
        <v>229</v>
      </c>
      <c r="B127" s="105">
        <v>6310</v>
      </c>
      <c r="C127" s="109" t="s">
        <v>34</v>
      </c>
      <c r="D127" s="31" t="s">
        <v>230</v>
      </c>
      <c r="E127" s="110" t="s">
        <v>256</v>
      </c>
      <c r="F127" s="51">
        <v>50000</v>
      </c>
      <c r="G127" s="51">
        <f t="shared" si="0"/>
        <v>0</v>
      </c>
      <c r="H127" s="51">
        <v>50000</v>
      </c>
      <c r="I127" s="51">
        <v>50000</v>
      </c>
    </row>
    <row r="128" spans="1:9" ht="47.25" x14ac:dyDescent="0.25">
      <c r="A128" s="36" t="s">
        <v>229</v>
      </c>
      <c r="B128" s="105">
        <v>6310</v>
      </c>
      <c r="C128" s="109" t="s">
        <v>34</v>
      </c>
      <c r="D128" s="31" t="s">
        <v>230</v>
      </c>
      <c r="E128" s="110" t="s">
        <v>257</v>
      </c>
      <c r="F128" s="51">
        <v>500000</v>
      </c>
      <c r="G128" s="51">
        <f t="shared" si="0"/>
        <v>0</v>
      </c>
      <c r="H128" s="51">
        <v>500000</v>
      </c>
      <c r="I128" s="51">
        <v>500000</v>
      </c>
    </row>
    <row r="129" spans="1:13" ht="31.5" x14ac:dyDescent="0.25">
      <c r="A129" s="36" t="s">
        <v>229</v>
      </c>
      <c r="B129" s="105">
        <v>6310</v>
      </c>
      <c r="C129" s="109" t="s">
        <v>34</v>
      </c>
      <c r="D129" s="31" t="s">
        <v>230</v>
      </c>
      <c r="E129" s="110" t="s">
        <v>258</v>
      </c>
      <c r="F129" s="51">
        <v>6000</v>
      </c>
      <c r="G129" s="51">
        <f t="shared" si="0"/>
        <v>0</v>
      </c>
      <c r="H129" s="51">
        <v>6000</v>
      </c>
      <c r="I129" s="51">
        <v>6000</v>
      </c>
    </row>
    <row r="130" spans="1:13" ht="31.5" x14ac:dyDescent="0.25">
      <c r="A130" s="36" t="s">
        <v>229</v>
      </c>
      <c r="B130" s="105">
        <v>6310</v>
      </c>
      <c r="C130" s="109" t="s">
        <v>34</v>
      </c>
      <c r="D130" s="31" t="s">
        <v>230</v>
      </c>
      <c r="E130" s="110" t="s">
        <v>259</v>
      </c>
      <c r="F130" s="51">
        <v>6000</v>
      </c>
      <c r="G130" s="51">
        <f t="shared" si="0"/>
        <v>0</v>
      </c>
      <c r="H130" s="51">
        <v>6000</v>
      </c>
      <c r="I130" s="51">
        <v>6000</v>
      </c>
    </row>
    <row r="131" spans="1:13" ht="31.5" x14ac:dyDescent="0.25">
      <c r="A131" s="36" t="s">
        <v>229</v>
      </c>
      <c r="B131" s="105">
        <v>6310</v>
      </c>
      <c r="C131" s="109" t="s">
        <v>34</v>
      </c>
      <c r="D131" s="31" t="s">
        <v>230</v>
      </c>
      <c r="E131" s="110" t="s">
        <v>260</v>
      </c>
      <c r="F131" s="51">
        <v>6000</v>
      </c>
      <c r="G131" s="51">
        <f t="shared" si="0"/>
        <v>0</v>
      </c>
      <c r="H131" s="51">
        <v>6000</v>
      </c>
      <c r="I131" s="51">
        <v>6000</v>
      </c>
    </row>
    <row r="132" spans="1:13" ht="31.5" x14ac:dyDescent="0.25">
      <c r="A132" s="36" t="s">
        <v>229</v>
      </c>
      <c r="B132" s="105">
        <v>6310</v>
      </c>
      <c r="C132" s="109" t="s">
        <v>34</v>
      </c>
      <c r="D132" s="31" t="s">
        <v>230</v>
      </c>
      <c r="E132" s="110" t="s">
        <v>261</v>
      </c>
      <c r="F132" s="51">
        <v>398000</v>
      </c>
      <c r="G132" s="51">
        <f t="shared" si="0"/>
        <v>0</v>
      </c>
      <c r="H132" s="51">
        <v>398000</v>
      </c>
      <c r="I132" s="51">
        <v>398000</v>
      </c>
    </row>
    <row r="133" spans="1:13" ht="31.5" x14ac:dyDescent="0.25">
      <c r="A133" s="36" t="s">
        <v>229</v>
      </c>
      <c r="B133" s="105">
        <v>6310</v>
      </c>
      <c r="C133" s="109" t="s">
        <v>34</v>
      </c>
      <c r="D133" s="31" t="s">
        <v>230</v>
      </c>
      <c r="E133" s="110" t="s">
        <v>262</v>
      </c>
      <c r="F133" s="51">
        <v>2500000</v>
      </c>
      <c r="G133" s="51">
        <f t="shared" si="0"/>
        <v>0</v>
      </c>
      <c r="H133" s="51">
        <v>2500000</v>
      </c>
      <c r="I133" s="51">
        <v>2500000</v>
      </c>
    </row>
    <row r="134" spans="1:13" ht="31.5" x14ac:dyDescent="0.25">
      <c r="A134" s="36" t="s">
        <v>229</v>
      </c>
      <c r="B134" s="105">
        <v>6310</v>
      </c>
      <c r="C134" s="109" t="s">
        <v>34</v>
      </c>
      <c r="D134" s="31" t="s">
        <v>230</v>
      </c>
      <c r="E134" s="110" t="s">
        <v>263</v>
      </c>
      <c r="F134" s="51">
        <v>9102620</v>
      </c>
      <c r="G134" s="51">
        <f t="shared" si="0"/>
        <v>0.49018853912390059</v>
      </c>
      <c r="H134" s="51">
        <v>9058000</v>
      </c>
      <c r="I134" s="51">
        <v>9058000</v>
      </c>
    </row>
    <row r="135" spans="1:13" ht="47.25" x14ac:dyDescent="0.25">
      <c r="A135" s="36" t="s">
        <v>229</v>
      </c>
      <c r="B135" s="105">
        <v>6310</v>
      </c>
      <c r="C135" s="109" t="s">
        <v>34</v>
      </c>
      <c r="D135" s="31" t="s">
        <v>230</v>
      </c>
      <c r="E135" s="110" t="s">
        <v>264</v>
      </c>
      <c r="F135" s="51">
        <v>8552000</v>
      </c>
      <c r="G135" s="51">
        <f t="shared" si="0"/>
        <v>0</v>
      </c>
      <c r="H135" s="51">
        <v>8552000</v>
      </c>
      <c r="I135" s="51">
        <v>8552000</v>
      </c>
    </row>
    <row r="136" spans="1:13" ht="31.5" x14ac:dyDescent="0.25">
      <c r="A136" s="36" t="s">
        <v>229</v>
      </c>
      <c r="B136" s="105">
        <v>6310</v>
      </c>
      <c r="C136" s="109" t="s">
        <v>34</v>
      </c>
      <c r="D136" s="31" t="s">
        <v>230</v>
      </c>
      <c r="E136" s="110" t="s">
        <v>265</v>
      </c>
      <c r="F136" s="51">
        <v>2626304</v>
      </c>
      <c r="G136" s="51">
        <f t="shared" si="0"/>
        <v>0.82237242908665564</v>
      </c>
      <c r="H136" s="51">
        <v>2604706</v>
      </c>
      <c r="I136" s="51">
        <v>2604706</v>
      </c>
    </row>
    <row r="137" spans="1:13" ht="47.25" x14ac:dyDescent="0.25">
      <c r="A137" s="36" t="s">
        <v>229</v>
      </c>
      <c r="B137" s="105">
        <v>6310</v>
      </c>
      <c r="C137" s="109" t="s">
        <v>34</v>
      </c>
      <c r="D137" s="31" t="s">
        <v>230</v>
      </c>
      <c r="E137" s="110" t="s">
        <v>266</v>
      </c>
      <c r="F137" s="51">
        <v>743781</v>
      </c>
      <c r="G137" s="51">
        <f t="shared" si="0"/>
        <v>0</v>
      </c>
      <c r="H137" s="51">
        <v>743781</v>
      </c>
      <c r="I137" s="51">
        <v>743781</v>
      </c>
    </row>
    <row r="138" spans="1:13" ht="47.25" x14ac:dyDescent="0.25">
      <c r="A138" s="36" t="s">
        <v>229</v>
      </c>
      <c r="B138" s="105">
        <v>6310</v>
      </c>
      <c r="C138" s="109" t="s">
        <v>34</v>
      </c>
      <c r="D138" s="31" t="s">
        <v>230</v>
      </c>
      <c r="E138" s="110" t="s">
        <v>267</v>
      </c>
      <c r="F138" s="51">
        <v>745334</v>
      </c>
      <c r="G138" s="51">
        <f t="shared" si="0"/>
        <v>0</v>
      </c>
      <c r="H138" s="51">
        <v>745334</v>
      </c>
      <c r="I138" s="51">
        <v>745334</v>
      </c>
    </row>
    <row r="139" spans="1:13" ht="47.25" x14ac:dyDescent="0.25">
      <c r="A139" s="36" t="s">
        <v>229</v>
      </c>
      <c r="B139" s="105">
        <v>6310</v>
      </c>
      <c r="C139" s="109" t="s">
        <v>34</v>
      </c>
      <c r="D139" s="31" t="s">
        <v>230</v>
      </c>
      <c r="E139" s="110" t="s">
        <v>268</v>
      </c>
      <c r="F139" s="51">
        <v>745114</v>
      </c>
      <c r="G139" s="51">
        <f t="shared" si="0"/>
        <v>0</v>
      </c>
      <c r="H139" s="51">
        <v>745114</v>
      </c>
      <c r="I139" s="51">
        <v>745114</v>
      </c>
    </row>
    <row r="140" spans="1:13" ht="31.5" x14ac:dyDescent="0.25">
      <c r="A140" s="36" t="s">
        <v>229</v>
      </c>
      <c r="B140" s="105">
        <v>6310</v>
      </c>
      <c r="C140" s="109" t="s">
        <v>34</v>
      </c>
      <c r="D140" s="31" t="s">
        <v>230</v>
      </c>
      <c r="E140" s="110" t="s">
        <v>269</v>
      </c>
      <c r="F140" s="51">
        <v>744185</v>
      </c>
      <c r="G140" s="51">
        <f t="shared" si="0"/>
        <v>0</v>
      </c>
      <c r="H140" s="51">
        <v>744185</v>
      </c>
      <c r="I140" s="51">
        <v>744185</v>
      </c>
      <c r="M140" s="87"/>
    </row>
    <row r="141" spans="1:13" ht="31.5" x14ac:dyDescent="0.25">
      <c r="A141" s="36" t="s">
        <v>270</v>
      </c>
      <c r="B141" s="105">
        <v>6650</v>
      </c>
      <c r="C141" s="114" t="s">
        <v>171</v>
      </c>
      <c r="D141" s="115" t="s">
        <v>172</v>
      </c>
      <c r="E141" s="116" t="s">
        <v>271</v>
      </c>
      <c r="F141" s="51">
        <v>1000</v>
      </c>
      <c r="G141" s="51">
        <f t="shared" si="0"/>
        <v>0</v>
      </c>
      <c r="H141" s="51">
        <v>1000</v>
      </c>
      <c r="I141" s="51">
        <v>1000</v>
      </c>
    </row>
    <row r="142" spans="1:13" ht="16.5" customHeight="1" x14ac:dyDescent="0.25">
      <c r="A142" s="137" t="s">
        <v>272</v>
      </c>
      <c r="B142" s="137"/>
      <c r="C142" s="137"/>
      <c r="D142" s="137"/>
      <c r="E142" s="137"/>
      <c r="F142" s="68"/>
      <c r="G142" s="68"/>
      <c r="H142" s="68"/>
      <c r="I142" s="96">
        <f>I9+I18+I25+I32+I40+I49+I52+I60+I70+I76+I79+I83</f>
        <v>170608163</v>
      </c>
    </row>
    <row r="143" spans="1:13" ht="9" customHeight="1" x14ac:dyDescent="0.25">
      <c r="B143" s="117"/>
      <c r="C143" s="117"/>
      <c r="D143" s="118"/>
      <c r="E143" s="118"/>
      <c r="F143" s="117"/>
      <c r="G143" s="117"/>
      <c r="H143" s="119"/>
      <c r="I143" s="119"/>
    </row>
    <row r="144" spans="1:13" ht="15.75" hidden="1" x14ac:dyDescent="0.25">
      <c r="B144" s="117"/>
      <c r="C144" s="117"/>
      <c r="D144" s="119"/>
      <c r="E144" s="119"/>
      <c r="F144" s="117"/>
      <c r="G144" s="117"/>
      <c r="H144" s="120"/>
      <c r="I144" s="117"/>
    </row>
    <row r="145" spans="2:9" ht="12.75" customHeight="1" x14ac:dyDescent="0.25">
      <c r="B145" s="138" t="s">
        <v>273</v>
      </c>
      <c r="C145" s="138"/>
      <c r="D145" s="138"/>
      <c r="E145" s="138"/>
      <c r="F145" s="117"/>
      <c r="G145" s="117"/>
      <c r="H145" s="118"/>
      <c r="I145" s="118"/>
    </row>
    <row r="146" spans="2:9" ht="15.75" x14ac:dyDescent="0.25">
      <c r="B146" s="138" t="s">
        <v>274</v>
      </c>
      <c r="C146" s="138"/>
      <c r="D146" s="138"/>
      <c r="E146" s="138"/>
      <c r="F146" s="117"/>
      <c r="G146" s="117"/>
      <c r="H146" s="121" t="s">
        <v>275</v>
      </c>
      <c r="I146" s="117"/>
    </row>
    <row r="147" spans="2:9" ht="6.75" customHeight="1" x14ac:dyDescent="0.2">
      <c r="B147" s="117"/>
      <c r="C147" s="117"/>
      <c r="D147" s="117"/>
      <c r="E147" s="117"/>
      <c r="F147" s="117"/>
      <c r="G147" s="117"/>
      <c r="H147" s="117"/>
      <c r="I147" s="117"/>
    </row>
    <row r="148" spans="2:9" ht="15.75" x14ac:dyDescent="0.25">
      <c r="B148" s="138" t="s">
        <v>276</v>
      </c>
      <c r="C148" s="138"/>
      <c r="D148" s="138"/>
      <c r="E148" s="138"/>
      <c r="F148" s="122"/>
      <c r="G148" s="122"/>
      <c r="H148" s="138" t="s">
        <v>277</v>
      </c>
      <c r="I148" s="138"/>
    </row>
    <row r="154" spans="2:9" ht="43.5" customHeight="1" x14ac:dyDescent="0.2"/>
  </sheetData>
  <sheetProtection selectLockedCells="1" selectUnlockedCells="1"/>
  <mergeCells count="33">
    <mergeCell ref="J18:J19"/>
    <mergeCell ref="A142:E142"/>
    <mergeCell ref="B145:E145"/>
    <mergeCell ref="B146:E146"/>
    <mergeCell ref="B148:E148"/>
    <mergeCell ref="H148:I148"/>
    <mergeCell ref="I9:I10"/>
    <mergeCell ref="B18:B19"/>
    <mergeCell ref="E18:E19"/>
    <mergeCell ref="F18:F19"/>
    <mergeCell ref="G18:G19"/>
    <mergeCell ref="H18:H19"/>
    <mergeCell ref="I18:I19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ageMargins left="0.35416666666666669" right="0.19652777777777777" top="0.19652777777777777" bottom="0.19652777777777777" header="0.51180555555555551" footer="0.51180555555555551"/>
  <pageSetup paperSize="9" scale="60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5.01.2018  за 2017</vt:lpstr>
      <vt:lpstr>'5.01.2018  за 2017'!Заголовки_для_печати</vt:lpstr>
      <vt:lpstr>'5.01.2018  за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2021-10-11T07:05:20Z</dcterms:created>
  <dcterms:modified xsi:type="dcterms:W3CDTF">2021-10-11T07:05:20Z</dcterms:modified>
</cp:coreProperties>
</file>